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60" windowHeight="7035" tabRatio="762"/>
  </bookViews>
  <sheets>
    <sheet name="Sheet1" sheetId="25" r:id="rId1"/>
    <sheet name="I sprat" sheetId="27" r:id="rId2"/>
    <sheet name="II sprat " sheetId="28" r:id="rId3"/>
    <sheet name="IIIsprat" sheetId="29" r:id="rId4"/>
    <sheet name="IV sprat " sheetId="30" r:id="rId5"/>
    <sheet name="V sprat " sheetId="31" r:id="rId6"/>
    <sheet name="VI sprat " sheetId="32" r:id="rId7"/>
    <sheet name="VII sprat " sheetId="33" r:id="rId8"/>
    <sheet name="VIII sprat" sheetId="34" r:id="rId9"/>
    <sheet name="IX sprat " sheetId="35" r:id="rId10"/>
    <sheet name="X sprat " sheetId="36" r:id="rId11"/>
    <sheet name="Poslovni prostori" sheetId="14" r:id="rId12"/>
    <sheet name="Fasada predračun" sheetId="26" state="hidden" r:id="rId13"/>
  </sheets>
  <definedNames>
    <definedName name="_xlnm.Print_Area" localSheetId="12">'Fasada predračun'!$A$1:$F$76</definedName>
    <definedName name="_xlnm.Print_Area" localSheetId="2">'II sprat '!$A$1:$V$27</definedName>
    <definedName name="_xlnm.Print_Area" localSheetId="11">'Poslovni prostori'!$A$1:$S$10</definedName>
    <definedName name="_xlnm.Print_Area" localSheetId="0">Sheet1!$A$1:$S$83</definedName>
  </definedNames>
  <calcPr calcId="152511"/>
</workbook>
</file>

<file path=xl/calcChain.xml><?xml version="1.0" encoding="utf-8"?>
<calcChain xmlns="http://schemas.openxmlformats.org/spreadsheetml/2006/main">
  <c r="S79" i="25" l="1"/>
  <c r="S78" i="25"/>
  <c r="S73" i="25"/>
  <c r="G71" i="25"/>
  <c r="S70" i="25"/>
  <c r="J70" i="25"/>
  <c r="S69" i="25"/>
  <c r="H69" i="25"/>
  <c r="G69" i="25"/>
  <c r="J68" i="25"/>
  <c r="S66" i="25"/>
  <c r="J65" i="25"/>
  <c r="G65" i="25"/>
  <c r="S64" i="25"/>
  <c r="S63" i="25"/>
  <c r="S62" i="25"/>
  <c r="S61" i="25"/>
  <c r="S60" i="25"/>
  <c r="S59" i="25"/>
  <c r="G59" i="25"/>
  <c r="G56" i="25"/>
  <c r="G55" i="25"/>
  <c r="S54" i="25"/>
  <c r="S52" i="25"/>
  <c r="G52" i="25"/>
  <c r="H51" i="25"/>
  <c r="S50" i="25"/>
  <c r="G49" i="25"/>
  <c r="S48" i="25"/>
  <c r="S47" i="25"/>
  <c r="S46" i="25"/>
  <c r="G46" i="25"/>
  <c r="K45" i="25"/>
  <c r="G45" i="25"/>
  <c r="G44" i="25"/>
  <c r="S43" i="25"/>
  <c r="S42" i="25"/>
  <c r="K41" i="25"/>
  <c r="G41" i="25"/>
  <c r="S40" i="25"/>
  <c r="G40" i="25"/>
  <c r="J40" i="25" s="1"/>
  <c r="G39" i="25"/>
  <c r="S38" i="25"/>
  <c r="S35" i="25"/>
  <c r="S34" i="25"/>
  <c r="G33" i="25"/>
  <c r="S32" i="25"/>
  <c r="G31" i="25"/>
  <c r="G30" i="25"/>
  <c r="S29" i="25"/>
  <c r="I28" i="25"/>
  <c r="J28" i="25" s="1"/>
  <c r="K28" i="25" s="1"/>
  <c r="H28" i="25"/>
  <c r="G28" i="25"/>
  <c r="L28" i="25" s="1"/>
  <c r="K27" i="25"/>
  <c r="G27" i="25"/>
  <c r="S25" i="25"/>
  <c r="G25" i="25"/>
  <c r="S24" i="25"/>
  <c r="J24" i="25"/>
  <c r="G24" i="25"/>
  <c r="K23" i="25"/>
  <c r="G23" i="25"/>
  <c r="G22" i="25"/>
  <c r="G21" i="25"/>
  <c r="K20" i="25"/>
  <c r="G19" i="25"/>
  <c r="S17" i="25"/>
  <c r="I17" i="25"/>
  <c r="H17" i="25"/>
  <c r="G17" i="25"/>
  <c r="J17" i="25" s="1"/>
  <c r="S16" i="25"/>
  <c r="S14" i="25"/>
  <c r="S13" i="25"/>
  <c r="S12" i="25"/>
  <c r="J12" i="25"/>
  <c r="H11" i="25"/>
  <c r="G10" i="25"/>
  <c r="G9" i="25"/>
  <c r="S7" i="25"/>
  <c r="S6" i="25"/>
  <c r="S5" i="25"/>
  <c r="S3" i="25"/>
  <c r="H3" i="25"/>
  <c r="I3" i="25" s="1"/>
  <c r="J3" i="25" s="1"/>
  <c r="S11" i="36"/>
  <c r="S10" i="36"/>
  <c r="S5" i="36"/>
  <c r="S8" i="35"/>
  <c r="S5" i="35"/>
  <c r="S11" i="34"/>
  <c r="S6" i="34"/>
  <c r="S9" i="33"/>
  <c r="S7" i="33"/>
  <c r="S11" i="32"/>
  <c r="S9" i="32"/>
  <c r="S6" i="32"/>
  <c r="S5" i="32"/>
  <c r="S11" i="31"/>
  <c r="S6" i="31"/>
  <c r="S5" i="31"/>
  <c r="S10" i="30"/>
  <c r="S7" i="30"/>
  <c r="S11" i="28"/>
  <c r="S10" i="28"/>
  <c r="S8" i="28"/>
  <c r="S7" i="28"/>
  <c r="S6" i="28"/>
  <c r="S8" i="27"/>
  <c r="S6" i="27"/>
  <c r="S4" i="27"/>
  <c r="I11" i="31"/>
  <c r="H11" i="31"/>
  <c r="J11" i="31"/>
  <c r="G11" i="31"/>
  <c r="G8" i="35"/>
  <c r="J9" i="35"/>
  <c r="J10" i="29"/>
  <c r="J6" i="28"/>
  <c r="I4" i="27"/>
  <c r="J4" i="27"/>
  <c r="H4" i="27"/>
  <c r="I11" i="28"/>
  <c r="H11" i="28"/>
  <c r="J11" i="28"/>
  <c r="G11" i="28"/>
  <c r="K4" i="32"/>
  <c r="K9" i="29"/>
  <c r="J4" i="35"/>
  <c r="K6" i="29"/>
  <c r="K8" i="32"/>
  <c r="K5" i="30"/>
  <c r="H8" i="35"/>
  <c r="J7" i="35"/>
  <c r="H40" i="25" l="1"/>
  <c r="I40" i="25" s="1"/>
  <c r="I80" i="25" s="1"/>
  <c r="K80" i="25"/>
  <c r="L80" i="25"/>
  <c r="S10" i="34"/>
  <c r="S5" i="33"/>
  <c r="S9" i="31"/>
  <c r="S10" i="29"/>
  <c r="S11" i="29"/>
  <c r="K6" i="30"/>
  <c r="J6" i="30"/>
  <c r="L6" i="30"/>
  <c r="S9" i="34"/>
  <c r="S8" i="34"/>
  <c r="S7" i="34"/>
  <c r="S7" i="27"/>
  <c r="H6" i="33"/>
  <c r="E6" i="27"/>
  <c r="G7" i="29"/>
  <c r="G6" i="34"/>
  <c r="G8" i="32"/>
  <c r="G8" i="30"/>
  <c r="G10" i="33"/>
  <c r="G7" i="32"/>
  <c r="G9" i="30"/>
  <c r="G5" i="30"/>
  <c r="S9" i="35"/>
  <c r="S10" i="32"/>
  <c r="H5" i="28"/>
  <c r="G4" i="28"/>
  <c r="G10" i="27"/>
  <c r="G11" i="33"/>
  <c r="G10" i="35"/>
  <c r="G10" i="31"/>
  <c r="G4" i="35"/>
  <c r="I6" i="30"/>
  <c r="H6" i="30"/>
  <c r="G6" i="30"/>
  <c r="G7" i="33"/>
  <c r="G4" i="31"/>
  <c r="G4" i="32"/>
  <c r="G9" i="32"/>
  <c r="G4" i="33"/>
  <c r="G8" i="29"/>
  <c r="D10" i="35"/>
  <c r="D9" i="35"/>
  <c r="D8" i="35"/>
  <c r="D7" i="35"/>
  <c r="D6" i="35"/>
  <c r="D5" i="35"/>
  <c r="D4" i="35"/>
  <c r="D8" i="34"/>
  <c r="D6" i="34"/>
  <c r="D5" i="34"/>
  <c r="D4" i="34"/>
  <c r="D11" i="33"/>
  <c r="D10" i="33"/>
  <c r="D9" i="33"/>
  <c r="D8" i="33"/>
  <c r="D7" i="33"/>
  <c r="D6" i="33"/>
  <c r="D5" i="33"/>
  <c r="D4" i="33"/>
  <c r="D11" i="32"/>
  <c r="D10" i="32"/>
  <c r="D9" i="32"/>
  <c r="D8" i="32"/>
  <c r="D7" i="32"/>
  <c r="D6" i="32"/>
  <c r="D5" i="32"/>
  <c r="D4" i="32"/>
  <c r="D11" i="31"/>
  <c r="D10" i="31"/>
  <c r="D9" i="31"/>
  <c r="D8" i="31"/>
  <c r="D7" i="31"/>
  <c r="D5" i="31"/>
  <c r="D4" i="31"/>
  <c r="D10" i="30"/>
  <c r="D9" i="30"/>
  <c r="D8" i="30"/>
  <c r="D7" i="30"/>
  <c r="D6" i="30"/>
  <c r="D5" i="30"/>
  <c r="D4" i="30"/>
  <c r="D11" i="29"/>
  <c r="G11" i="29" s="1"/>
  <c r="D10" i="29"/>
  <c r="G10" i="29" s="1"/>
  <c r="D9" i="29"/>
  <c r="G9" i="29" s="1"/>
  <c r="D8" i="29"/>
  <c r="D7" i="29"/>
  <c r="D6" i="29"/>
  <c r="D5" i="29"/>
  <c r="G5" i="29" s="1"/>
  <c r="D4" i="29"/>
  <c r="D11" i="28"/>
  <c r="D10" i="28"/>
  <c r="D9" i="28"/>
  <c r="D8" i="28"/>
  <c r="D7" i="28"/>
  <c r="D6" i="28"/>
  <c r="D5" i="28"/>
  <c r="D4" i="28"/>
  <c r="D10" i="27"/>
  <c r="D9" i="27"/>
  <c r="D8" i="27"/>
  <c r="D7" i="27"/>
  <c r="D6" i="27"/>
  <c r="D5" i="27"/>
  <c r="D4" i="27"/>
  <c r="R80" i="25"/>
  <c r="Q80" i="25"/>
  <c r="N80" i="25"/>
  <c r="R5" i="14"/>
  <c r="P80" i="25"/>
  <c r="M80" i="25"/>
  <c r="C73" i="26"/>
  <c r="O80" i="25"/>
  <c r="J80" i="25"/>
  <c r="D4" i="14"/>
  <c r="R10" i="14"/>
  <c r="H80" i="25" l="1"/>
  <c r="G80" i="25"/>
  <c r="S80" i="25"/>
  <c r="S81" i="25" s="1"/>
</calcChain>
</file>

<file path=xl/comments1.xml><?xml version="1.0" encoding="utf-8"?>
<comments xmlns="http://schemas.openxmlformats.org/spreadsheetml/2006/main">
  <authors>
    <author>Author</author>
  </authors>
  <commentList>
    <comment ref="G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29.60
27.02</t>
        </r>
      </text>
    </comment>
    <comment ref="J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44.80e
07.05.
</t>
        </r>
      </text>
    </comment>
    <comment ref="G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23,01</t>
        </r>
      </text>
    </comment>
    <comment ref="R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162.80e
16.02.</t>
        </r>
      </text>
    </comment>
    <comment ref="I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26.90e
10.04</t>
        </r>
      </text>
    </comment>
    <comment ref="G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02,02,</t>
        </r>
      </text>
    </comment>
    <comment ref="H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01.03.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02.04.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29,60e
21.01.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19.03.</t>
        </r>
      </text>
    </comment>
    <comment ref="K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29.60E
23.05.</t>
        </r>
      </text>
    </comment>
    <comment ref="G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19.01</t>
        </r>
      </text>
    </comment>
    <comment ref="H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26.02.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21.03.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19.04.</t>
        </r>
      </text>
    </comment>
    <comment ref="K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13.05.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02.02.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21.03.</t>
        </r>
      </text>
    </comment>
    <comment ref="J1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22.04</t>
        </r>
      </text>
    </comment>
    <comment ref="K1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20.05.</t>
        </r>
      </text>
    </comment>
    <comment ref="G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22,02</t>
        </r>
      </text>
    </comment>
    <comment ref="H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I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20.03.</t>
        </r>
      </text>
    </comment>
    <comment ref="J1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22.04.</t>
        </r>
      </text>
    </comment>
    <comment ref="K1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20.05.</t>
        </r>
      </text>
    </comment>
    <comment ref="G1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12.03.</t>
        </r>
      </text>
    </comment>
    <comment ref="I1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09.04.</t>
        </r>
      </text>
    </comment>
    <comment ref="J1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03.05</t>
        </r>
      </text>
    </comment>
    <comment ref="G1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07.02.</t>
        </r>
      </text>
    </comment>
    <comment ref="H1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05.02.</t>
        </r>
      </text>
    </comment>
    <comment ref="I1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06.03</t>
        </r>
      </text>
    </comment>
    <comment ref="K1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34.80e
30.04</t>
        </r>
      </text>
    </comment>
    <comment ref="G1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04.03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07.02.</t>
        </r>
      </text>
    </comment>
    <comment ref="I1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04,03</t>
        </r>
      </text>
    </comment>
    <comment ref="G1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35,00e
06.02.</t>
        </r>
      </text>
    </comment>
    <comment ref="K1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50e
08.05. - Ivan Marojević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05.02</t>
        </r>
      </text>
    </comment>
    <comment ref="I1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04.03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03.04</t>
        </r>
      </text>
    </comment>
    <comment ref="K1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03.05.</t>
        </r>
      </text>
    </comment>
    <comment ref="G1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21.02.</t>
        </r>
      </text>
    </comment>
    <comment ref="I1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21.03.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15.04</t>
        </r>
      </text>
    </comment>
    <comment ref="K1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22.04</t>
        </r>
      </text>
    </comment>
    <comment ref="G2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19.02.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21.03.</t>
        </r>
      </text>
    </comment>
    <comment ref="J2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22.04</t>
        </r>
      </text>
    </comment>
    <comment ref="K2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20.05.</t>
        </r>
      </text>
    </comment>
    <comment ref="G2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12,02,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24.01.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13.03.</t>
        </r>
      </text>
    </comment>
    <comment ref="J2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11.04.</t>
        </r>
      </text>
    </comment>
    <comment ref="K2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13.05.</t>
        </r>
      </text>
    </comment>
    <comment ref="G2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19.01.</t>
        </r>
      </text>
    </comment>
    <comment ref="H2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19,02,</t>
        </r>
      </text>
    </comment>
    <comment ref="I2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15.03</t>
        </r>
      </text>
    </comment>
    <comment ref="J2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12.04.</t>
        </r>
      </text>
    </comment>
    <comment ref="K2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17.05.</t>
        </r>
      </text>
    </comment>
    <comment ref="G2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2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19,02,</t>
        </r>
      </text>
    </comment>
    <comment ref="I2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21.03.</t>
        </r>
      </text>
    </comment>
    <comment ref="J2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22.04</t>
        </r>
      </text>
    </comment>
    <comment ref="K2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14.05.</t>
        </r>
      </text>
    </comment>
    <comment ref="G2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28.00
03.01</t>
        </r>
      </text>
    </comment>
    <comment ref="I2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1,03,</t>
        </r>
      </text>
    </comment>
    <comment ref="J2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3.05.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29.11.</t>
        </r>
      </text>
    </comment>
    <comment ref="I2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28,00e
04.03</t>
        </r>
      </text>
    </comment>
    <comment ref="J2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22.04</t>
        </r>
      </text>
    </comment>
    <comment ref="R2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136,40
02,02,</t>
        </r>
      </text>
    </comment>
    <comment ref="G2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2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21,02,</t>
        </r>
      </text>
    </comment>
    <comment ref="I2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20.03.</t>
        </r>
      </text>
    </comment>
    <comment ref="J2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22.04.</t>
        </r>
      </text>
    </comment>
    <comment ref="K2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20.05.</t>
        </r>
      </text>
    </comment>
    <comment ref="I2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11.01
54.60e
</t>
        </r>
      </text>
    </comment>
    <comment ref="L2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54.60e
15.04.</t>
        </r>
      </text>
    </comment>
    <comment ref="H2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85,60
28,02</t>
        </r>
      </text>
    </comment>
    <comment ref="G3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3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22,02,</t>
        </r>
      </text>
    </comment>
    <comment ref="I3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25.03.</t>
        </r>
      </text>
    </comment>
    <comment ref="J3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17.04.</t>
        </r>
      </text>
    </comment>
    <comment ref="K3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17.05</t>
        </r>
      </text>
    </comment>
    <comment ref="G3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3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Ljudmila 
13.02.</t>
        </r>
      </text>
    </comment>
    <comment ref="I3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11.03.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17.04.</t>
        </r>
      </text>
    </comment>
    <comment ref="K3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13.05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50.00e
10.04.</t>
        </r>
      </text>
    </comment>
    <comment ref="G3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16.01.</t>
        </r>
      </text>
    </comment>
    <comment ref="H3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15,02,</t>
        </r>
      </text>
    </comment>
    <comment ref="I3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15.03.</t>
        </r>
      </text>
    </comment>
    <comment ref="J3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15.05.</t>
        </r>
      </text>
    </comment>
    <comment ref="L3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78,00
12,03,</t>
        </r>
      </text>
    </comment>
    <comment ref="H3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23.02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29.03.</t>
        </r>
      </text>
    </comment>
    <comment ref="J3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26.04</t>
        </r>
      </text>
    </comment>
    <comment ref="G3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10.01.</t>
        </r>
      </text>
    </comment>
    <comment ref="H3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07,02,</t>
        </r>
      </text>
    </comment>
    <comment ref="I3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18.03.</t>
        </r>
      </text>
    </comment>
    <comment ref="J3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17.04.</t>
        </r>
      </text>
    </comment>
    <comment ref="K3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16.05.</t>
        </r>
      </text>
    </comment>
    <comment ref="J4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52e
24.04.</t>
        </r>
      </text>
    </comment>
    <comment ref="G4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16.01.
20.80e</t>
        </r>
      </text>
    </comment>
    <comment ref="H4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15.02.</t>
        </r>
      </text>
    </comment>
    <comment ref="I4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11.03.</t>
        </r>
      </text>
    </comment>
    <comment ref="J4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10.04</t>
        </r>
      </text>
    </comment>
    <comment ref="K4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14.05.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24,80
26.01.</t>
        </r>
      </text>
    </comment>
    <comment ref="H4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01.03.</t>
        </r>
      </text>
    </comment>
    <comment ref="I4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02.04.</t>
        </r>
      </text>
    </comment>
    <comment ref="J4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104.40e
05.04.</t>
        </r>
      </text>
    </comment>
    <comment ref="G4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4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19.02.</t>
        </r>
      </text>
    </comment>
    <comment ref="I4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20.03.</t>
        </r>
      </text>
    </comment>
    <comment ref="J4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19.04.</t>
        </r>
      </text>
    </comment>
    <comment ref="K4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17.05.</t>
        </r>
      </text>
    </comment>
    <comment ref="G4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4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19,02,</t>
        </r>
      </text>
    </comment>
    <comment ref="I4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22.03.</t>
        </r>
      </text>
    </comment>
    <comment ref="J4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23.04.</t>
        </r>
      </text>
    </comment>
    <comment ref="K4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20.05.</t>
        </r>
      </text>
    </comment>
    <comment ref="G4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18.01.</t>
        </r>
      </text>
    </comment>
    <comment ref="H4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16,02,</t>
        </r>
      </text>
    </comment>
    <comment ref="I4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18.03.</t>
        </r>
      </text>
    </comment>
    <comment ref="G4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25.01.</t>
        </r>
      </text>
    </comment>
    <comment ref="H4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28.02</t>
        </r>
      </text>
    </comment>
    <comment ref="I4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28.03.</t>
        </r>
      </text>
    </comment>
    <comment ref="J4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20.04,2024</t>
        </r>
      </text>
    </comment>
    <comment ref="G4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22,80e
08.02.</t>
        </r>
      </text>
    </comment>
    <comment ref="I4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22,8e
02.03.</t>
        </r>
      </text>
    </comment>
    <comment ref="J4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11.04</t>
        </r>
      </text>
    </comment>
    <comment ref="G4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19.01.</t>
        </r>
      </text>
    </comment>
    <comment ref="H4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16,02,</t>
        </r>
      </text>
    </comment>
    <comment ref="I4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19.03.</t>
        </r>
      </text>
    </comment>
    <comment ref="J4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17.04.</t>
        </r>
      </text>
    </comment>
    <comment ref="K4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20.05.</t>
        </r>
      </text>
    </comment>
    <comment ref="H5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21.02.</t>
        </r>
      </text>
    </comment>
    <comment ref="I5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20.03.</t>
        </r>
      </text>
    </comment>
    <comment ref="J5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23.04</t>
        </r>
      </text>
    </comment>
    <comment ref="H5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14,80
15.02.</t>
        </r>
      </text>
    </comment>
    <comment ref="I5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14.03.</t>
        </r>
      </text>
    </comment>
    <comment ref="J5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18.04.</t>
        </r>
      </text>
    </comment>
    <comment ref="K5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20.05.</t>
        </r>
      </text>
    </comment>
    <comment ref="G5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12.01.</t>
        </r>
      </text>
    </comment>
    <comment ref="H5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19.02.</t>
        </r>
      </text>
    </comment>
    <comment ref="I5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20.03.</t>
        </r>
      </text>
    </comment>
    <comment ref="J5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17.04.</t>
        </r>
      </text>
    </comment>
    <comment ref="J5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56,00e
16.02.</t>
        </r>
      </text>
    </comment>
    <comment ref="N5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11.04.
56e</t>
        </r>
      </text>
    </comment>
    <comment ref="G5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20.01</t>
        </r>
      </text>
    </comment>
    <comment ref="H5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</t>
        </r>
      </text>
    </comment>
    <comment ref="I5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19.03.</t>
        </r>
      </text>
    </comment>
    <comment ref="J5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22.04.</t>
        </r>
      </text>
    </comment>
    <comment ref="G5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29.12.</t>
        </r>
      </text>
    </comment>
    <comment ref="H5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15.02.</t>
        </r>
      </text>
    </comment>
    <comment ref="I5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18.03.</t>
        </r>
      </text>
    </comment>
    <comment ref="J5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04,04,</t>
        </r>
      </text>
    </comment>
    <comment ref="K56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13.05</t>
        </r>
      </text>
    </comment>
    <comment ref="L5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84.00e
06.03</t>
        </r>
      </text>
    </comment>
    <comment ref="G5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05.02</t>
        </r>
      </text>
    </comment>
    <comment ref="H5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21,02,</t>
        </r>
      </text>
    </comment>
    <comment ref="I5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22.03</t>
        </r>
      </text>
    </comment>
    <comment ref="J5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22.04</t>
        </r>
      </text>
    </comment>
    <comment ref="K5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24.05.</t>
        </r>
      </text>
    </comment>
    <comment ref="G5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5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</t>
        </r>
      </text>
    </comment>
    <comment ref="I5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22.03</t>
        </r>
      </text>
    </comment>
    <comment ref="J5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19.04</t>
        </r>
      </text>
    </comment>
    <comment ref="G6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29.02.</t>
        </r>
      </text>
    </comment>
    <comment ref="H6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08.04.</t>
        </r>
      </text>
    </comment>
    <comment ref="I6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30.04.</t>
        </r>
      </text>
    </comment>
    <comment ref="G6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24,01</t>
        </r>
      </text>
    </comment>
    <comment ref="H6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22.02.</t>
        </r>
      </text>
    </comment>
    <comment ref="I6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25.03</t>
        </r>
      </text>
    </comment>
    <comment ref="J6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23.04</t>
        </r>
      </text>
    </comment>
    <comment ref="K6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24.05.</t>
        </r>
      </text>
    </comment>
    <comment ref="G6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07.02.</t>
        </r>
      </text>
    </comment>
    <comment ref="H6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11.03.</t>
        </r>
      </text>
    </comment>
    <comment ref="I6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09,04,</t>
        </r>
      </text>
    </comment>
    <comment ref="J6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10.05.</t>
        </r>
      </text>
    </comment>
    <comment ref="G63" authorId="0" shapeId="0">
      <text>
        <r>
          <rPr>
            <b/>
            <sz val="9"/>
            <color indexed="81"/>
            <rFont val="Tahoma"/>
            <family val="2"/>
          </rPr>
          <t>Author:
30.00e
12.03.</t>
        </r>
      </text>
    </comment>
    <comment ref="I6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15.04.
15e</t>
        </r>
      </text>
    </comment>
    <comment ref="J6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22E
23.05.</t>
        </r>
      </text>
    </comment>
    <comment ref="G6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21.02.
26.60e Maša T.</t>
        </r>
      </text>
    </comment>
    <comment ref="I6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25,60
19.03.</t>
        </r>
      </text>
    </comment>
    <comment ref="G6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11.01.</t>
        </r>
      </text>
    </comment>
    <comment ref="H6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13.02.</t>
        </r>
      </text>
    </comment>
    <comment ref="I6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11.04</t>
        </r>
      </text>
    </comment>
    <comment ref="J6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15.05.</t>
        </r>
      </text>
    </comment>
    <comment ref="H6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22,80e
21,02</t>
        </r>
      </text>
    </comment>
    <comment ref="J6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22.80e
22.03</t>
        </r>
      </text>
    </comment>
    <comment ref="I6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81,00e
19.02.</t>
        </r>
      </text>
    </comment>
    <comment ref="J6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25.03</t>
        </r>
      </text>
    </comment>
    <comment ref="K6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25.04</t>
        </r>
      </text>
    </comment>
    <comment ref="H6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22.40e
21.02</t>
        </r>
      </text>
    </comment>
    <comment ref="I6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25.03</t>
        </r>
      </text>
    </comment>
    <comment ref="J6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24.05.</t>
        </r>
      </text>
    </comment>
    <comment ref="G6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25.04</t>
        </r>
      </text>
    </comment>
    <comment ref="H6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23.05.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30,01</t>
        </r>
      </text>
    </comment>
    <comment ref="H7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05.03.</t>
        </r>
      </text>
    </comment>
    <comment ref="I7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09.04.</t>
        </r>
      </text>
    </comment>
    <comment ref="J7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30.04.</t>
        </r>
      </text>
    </comment>
    <comment ref="G7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09.01.</t>
        </r>
      </text>
    </comment>
    <comment ref="H7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08.02.</t>
        </r>
      </text>
    </comment>
    <comment ref="I7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14.03.</t>
        </r>
      </text>
    </comment>
    <comment ref="J7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10.04.</t>
        </r>
      </text>
    </comment>
    <comment ref="K7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17.05.</t>
        </r>
      </text>
    </comment>
    <comment ref="G7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31,01,</t>
        </r>
      </text>
    </comment>
    <comment ref="H7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28.02</t>
        </r>
      </text>
    </comment>
    <comment ref="I7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29.03.</t>
        </r>
      </text>
    </comment>
    <comment ref="J7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29.04.</t>
        </r>
      </text>
    </comment>
    <comment ref="K7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33e
08.04</t>
        </r>
      </text>
    </comment>
    <comment ref="K7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42.00
15.04</t>
        </r>
      </text>
    </comment>
    <comment ref="H7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28,20e
27.02.</t>
        </r>
      </text>
    </comment>
    <comment ref="I7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28.03.</t>
        </r>
      </text>
    </comment>
    <comment ref="J76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26.04</t>
        </r>
      </text>
    </comment>
    <comment ref="I7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16.01.</t>
        </r>
      </text>
    </comment>
    <comment ref="J7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21,02,</t>
        </r>
      </text>
    </comment>
    <comment ref="K7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19.03.</t>
        </r>
      </text>
    </comment>
    <comment ref="L7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</t>
        </r>
      </text>
    </comment>
    <comment ref="H7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13,20e
05,03</t>
        </r>
      </text>
    </comment>
    <comment ref="J7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13.20e
06.05.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G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29.60
27.02</t>
        </r>
      </text>
    </comment>
    <comment ref="J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44.80e
07.05.
</t>
        </r>
      </text>
    </comment>
    <comment ref="G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23,01</t>
        </r>
      </text>
    </comment>
    <comment ref="R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162.80e
16.02.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29,60e
16.02,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26.90e
10.04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02,02,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01.03.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02.04.</t>
        </r>
      </text>
    </comment>
    <comment ref="G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29,60e
21.01.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19.03.</t>
        </r>
      </text>
    </comment>
    <comment ref="K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29.60E
23.05.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19.01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26.02.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21.03.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19.04.</t>
        </r>
      </text>
    </comment>
    <comment ref="K1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13.05.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G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02.02.</t>
        </r>
      </text>
    </comment>
    <comment ref="H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</t>
        </r>
      </text>
    </comment>
    <comment ref="I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21.03.</t>
        </r>
      </text>
    </comment>
    <comment ref="J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22.04</t>
        </r>
      </text>
    </comment>
    <comment ref="K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20.05.</t>
        </r>
      </text>
    </comment>
    <comment ref="G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22,02</t>
        </r>
      </text>
    </comment>
    <comment ref="H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I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20.03.</t>
        </r>
      </text>
    </comment>
    <comment ref="J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22.04.</t>
        </r>
      </text>
    </comment>
    <comment ref="K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20.05.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25.01.
34,00e</t>
        </r>
      </text>
    </comment>
    <comment ref="G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12.03.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09.04.</t>
        </r>
      </text>
    </comment>
    <comment ref="J6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03.05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zaostali dug u iznos od 96.90e osplaćen u cjelosti dana 13.01.2023</t>
        </r>
      </text>
    </comment>
    <comment ref="G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07.02.</t>
        </r>
      </text>
    </comment>
    <comment ref="H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05.02.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06.03</t>
        </r>
      </text>
    </comment>
    <comment ref="K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34.80e
30.04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04.03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07.02.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04,03</t>
        </r>
      </text>
    </comment>
    <comment ref="G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35,00e
06.02.</t>
        </r>
      </text>
    </comment>
    <comment ref="K1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50e
08.05. - Ivan Marojević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G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05.02</t>
        </r>
      </text>
    </comment>
    <comment ref="I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04.03</t>
        </r>
      </text>
    </comment>
    <comment ref="J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03.04</t>
        </r>
      </text>
    </comment>
    <comment ref="K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03.05.</t>
        </r>
      </text>
    </comment>
    <comment ref="G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21.02.</t>
        </r>
      </text>
    </comment>
    <comment ref="I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21.03.</t>
        </r>
      </text>
    </comment>
    <comment ref="J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15.04</t>
        </r>
      </text>
    </comment>
    <comment ref="K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22.04</t>
        </r>
      </text>
    </comment>
    <comment ref="G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19.02.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21.03.</t>
        </r>
      </text>
    </comment>
    <comment ref="J6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22.04</t>
        </r>
      </text>
    </comment>
    <comment ref="K6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20.05.</t>
        </r>
      </text>
    </comment>
    <comment ref="G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12,02,</t>
        </r>
      </text>
    </comment>
    <comment ref="H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24.01.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13.03.</t>
        </r>
      </text>
    </comment>
    <comment ref="J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11.04.</t>
        </r>
      </text>
    </comment>
    <comment ref="K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13.05.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19.01.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19,02,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15.03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12.04.</t>
        </r>
      </text>
    </comment>
    <comment ref="K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17.05.</t>
        </r>
      </text>
    </comment>
    <comment ref="G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19,02,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21.03.</t>
        </r>
      </text>
    </comment>
    <comment ref="J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22.04</t>
        </r>
      </text>
    </comment>
    <comment ref="K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14.05.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28.00
03.01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1,03,</t>
        </r>
      </text>
    </comment>
    <comment ref="J1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3.05.</t>
        </r>
      </text>
    </comment>
    <comment ref="G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29.11.</t>
        </r>
      </text>
    </comment>
    <comment ref="I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28,00e
04.03</t>
        </r>
      </text>
    </comment>
    <comment ref="J1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22.04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R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136,40
02,02,</t>
        </r>
      </text>
    </comment>
    <comment ref="G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21,02,</t>
        </r>
      </text>
    </comment>
    <comment ref="I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20.03.</t>
        </r>
      </text>
    </comment>
    <comment ref="J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22.04.</t>
        </r>
      </text>
    </comment>
    <comment ref="K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20.05.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11.01
54.60e
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54.60e
15.04.</t>
        </r>
      </text>
    </comment>
    <comment ref="H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85,60
28,02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22,02,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25.03.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17.04.</t>
        </r>
      </text>
    </comment>
    <comment ref="K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17.05</t>
        </r>
      </text>
    </comment>
    <comment ref="G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Ljudmila 
13.02.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11.03.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17.04.</t>
        </r>
      </text>
    </comment>
    <comment ref="K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13.05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50e
27.02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50.00e
10.04.</t>
        </r>
      </text>
    </comment>
  </commentList>
</comments>
</file>

<file path=xl/comments6.xml><?xml version="1.0" encoding="utf-8"?>
<comments xmlns="http://schemas.openxmlformats.org/spreadsheetml/2006/main">
  <authors>
    <author>Author</author>
  </authors>
  <commentList>
    <comment ref="G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16.01.</t>
        </r>
      </text>
    </comment>
    <comment ref="H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15,02,</t>
        </r>
      </text>
    </comment>
    <comment ref="I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15.03.</t>
        </r>
      </text>
    </comment>
    <comment ref="J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15.05.</t>
        </r>
      </text>
    </comment>
    <comment ref="L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78,00
12,03,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24.01.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23.02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29.03.</t>
        </r>
      </text>
    </comment>
    <comment ref="J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26.04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10.01.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07,02,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18.03.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17.04.</t>
        </r>
      </text>
    </comment>
    <comment ref="K1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16.05.</t>
        </r>
      </text>
    </comment>
    <comment ref="E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28,12
26,00e</t>
        </r>
      </text>
    </comment>
    <comment ref="J1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52e
24.04.</t>
        </r>
      </text>
    </comment>
  </commentList>
</comments>
</file>

<file path=xl/comments7.xml><?xml version="1.0" encoding="utf-8"?>
<comments xmlns="http://schemas.openxmlformats.org/spreadsheetml/2006/main">
  <authors>
    <author>Author</author>
  </authors>
  <commentList>
    <comment ref="E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5.00e 
17.01.</t>
        </r>
      </text>
    </comment>
    <comment ref="G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16.01.
20.80e</t>
        </r>
      </text>
    </comment>
    <comment ref="H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15.02.</t>
        </r>
      </text>
    </comment>
    <comment ref="I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11.03.</t>
        </r>
      </text>
    </comment>
    <comment ref="J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10.04</t>
        </r>
      </text>
    </comment>
    <comment ref="K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14.05.</t>
        </r>
      </text>
    </comment>
    <comment ref="G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24,80
26.01.</t>
        </r>
      </text>
    </comment>
    <comment ref="H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01.03.</t>
        </r>
      </text>
    </comment>
    <comment ref="I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02.04.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104.40e
05.04.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11.40e
19.01.</t>
        </r>
      </text>
    </comment>
    <comment ref="G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19.02.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20.03.</t>
        </r>
      </text>
    </comment>
    <comment ref="J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19.04.</t>
        </r>
      </text>
    </comment>
    <comment ref="K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17.05.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19,02,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22.03.</t>
        </r>
      </text>
    </comment>
    <comment ref="J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23.04.</t>
        </r>
      </text>
    </comment>
    <comment ref="K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20.05.</t>
        </r>
      </text>
    </comment>
    <comment ref="G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18.01.</t>
        </r>
      </text>
    </comment>
    <comment ref="H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16,02,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18.03.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25.01.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28.02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28.03.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20.04,2024</t>
        </r>
      </text>
    </comment>
    <comment ref="G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22,80e
08.02.</t>
        </r>
      </text>
    </comment>
    <comment ref="I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22,8e
02.03.</t>
        </r>
      </text>
    </comment>
    <comment ref="J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11.04</t>
        </r>
      </text>
    </comment>
  </commentList>
</comments>
</file>

<file path=xl/comments8.xml><?xml version="1.0" encoding="utf-8"?>
<comments xmlns="http://schemas.openxmlformats.org/spreadsheetml/2006/main">
  <authors>
    <author>Author</author>
  </authors>
  <commentList>
    <comment ref="G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19.01.</t>
        </r>
      </text>
    </comment>
    <comment ref="H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16,02,</t>
        </r>
      </text>
    </comment>
    <comment ref="I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19.03.</t>
        </r>
      </text>
    </comment>
    <comment ref="J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17.04.</t>
        </r>
      </text>
    </comment>
    <comment ref="K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20.05.</t>
        </r>
      </text>
    </comment>
    <comment ref="H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21.02.</t>
        </r>
      </text>
    </comment>
    <comment ref="I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20.03.</t>
        </r>
      </text>
    </comment>
    <comment ref="J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23.04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14,80
15.02.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14.03.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18.04.</t>
        </r>
      </text>
    </comment>
    <comment ref="K6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20.05.</t>
        </r>
      </text>
    </comment>
    <comment ref="G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12.01.</t>
        </r>
      </text>
    </comment>
    <comment ref="H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19.02.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20.03.</t>
        </r>
      </text>
    </comment>
    <comment ref="J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17.04.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56,00e
16.02.</t>
        </r>
      </text>
    </comment>
    <comment ref="N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11.04.
56e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20.01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19.03.</t>
        </r>
      </text>
    </comment>
    <comment ref="J1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22.04.</t>
        </r>
      </text>
    </comment>
    <comment ref="G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29.12.</t>
        </r>
      </text>
    </comment>
    <comment ref="H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15.02.</t>
        </r>
      </text>
    </comment>
    <comment ref="I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18.03.</t>
        </r>
      </text>
    </comment>
    <comment ref="J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04,04,</t>
        </r>
      </text>
    </comment>
    <comment ref="K11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13.05</t>
        </r>
      </text>
    </comment>
  </commentList>
</comments>
</file>

<file path=xl/comments9.xml><?xml version="1.0" encoding="utf-8"?>
<comments xmlns="http://schemas.openxmlformats.org/spreadsheetml/2006/main">
  <authors>
    <author>Author</author>
  </authors>
  <commentList>
    <comment ref="L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84.00e
06.03</t>
        </r>
      </text>
    </comment>
    <comment ref="G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05.02</t>
        </r>
      </text>
    </comment>
    <comment ref="H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21,02,</t>
        </r>
      </text>
    </comment>
    <comment ref="I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22.03</t>
        </r>
      </text>
    </comment>
    <comment ref="J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22.04</t>
        </r>
      </text>
    </comment>
    <comment ref="K5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24.05.</t>
        </r>
      </text>
    </comment>
    <comment ref="G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22.03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19.04</t>
        </r>
      </text>
    </comment>
    <comment ref="G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29.02.</t>
        </r>
      </text>
    </comment>
    <comment ref="H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08.04.</t>
        </r>
      </text>
    </comment>
    <comment ref="I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30.04.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24,01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22.02.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25.03</t>
        </r>
      </text>
    </comment>
    <comment ref="J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23.04</t>
        </r>
      </text>
    </comment>
    <comment ref="K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24.05.</t>
        </r>
      </text>
    </comment>
    <comment ref="G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07.02.</t>
        </r>
      </text>
    </comment>
    <comment ref="H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11.03.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09,04,</t>
        </r>
      </text>
    </comment>
    <comment ref="J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10.05.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</rPr>
          <t>Author:
30.00e
12.03.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15.04.
15e</t>
        </r>
      </text>
    </comment>
    <comment ref="J1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22E
23.05.</t>
        </r>
      </text>
    </comment>
    <comment ref="G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21.02.
26.60e Maša T.</t>
        </r>
      </text>
    </comment>
    <comment ref="I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25,60
19.03.</t>
        </r>
      </text>
    </comment>
  </commentList>
</comments>
</file>

<file path=xl/comments10.xml><?xml version="1.0" encoding="utf-8"?>
<comments xmlns="http://schemas.openxmlformats.org/spreadsheetml/2006/main">
  <authors>
    <author>Author</author>
  </authors>
  <commentList>
    <comment ref="E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16.01
11.20e</t>
        </r>
      </text>
    </comment>
    <comment ref="G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11.01.</t>
        </r>
      </text>
    </comment>
    <comment ref="H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13.02.</t>
        </r>
      </text>
    </comment>
    <comment ref="I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11.04</t>
        </r>
      </text>
    </comment>
    <comment ref="J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15.05.</t>
        </r>
      </text>
    </comment>
    <comment ref="H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22,80e
21,02</t>
        </r>
      </text>
    </comment>
    <comment ref="J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22.80e
22.03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326.00e
uplata 19.01.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81,00e
19.02.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25.03</t>
        </r>
      </text>
    </comment>
    <comment ref="K6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25.04</t>
        </r>
      </text>
    </comment>
    <comment ref="H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22.40e
21.02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25.03</t>
        </r>
      </text>
    </comment>
    <comment ref="J7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24.05.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24.01.</t>
        </r>
      </text>
    </comment>
    <comment ref="G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25.04</t>
        </r>
      </text>
    </comment>
    <comment ref="H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23.05.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uplaćeno 22.80e dana 09.01.2023.</t>
        </r>
      </text>
    </comment>
    <comment ref="G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30,01</t>
        </r>
      </text>
    </comment>
    <comment ref="H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05.03.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09.04.</t>
        </r>
      </text>
    </comment>
    <comment ref="J9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30.04.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09.01.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08.02.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14.03.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10.04.</t>
        </r>
      </text>
    </comment>
    <comment ref="K1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17.05.</t>
        </r>
      </text>
    </comment>
  </commentList>
</comments>
</file>

<file path=xl/comments11.xml><?xml version="1.0" encoding="utf-8"?>
<comments xmlns="http://schemas.openxmlformats.org/spreadsheetml/2006/main">
  <authors>
    <author>Author</author>
  </authors>
  <commentList>
    <comment ref="G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31,01,</t>
        </r>
      </text>
    </comment>
    <comment ref="H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28.02</t>
        </r>
      </text>
    </comment>
    <comment ref="I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29.03.</t>
        </r>
      </text>
    </comment>
    <comment ref="J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29.04.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33e
08.04</t>
        </r>
      </text>
    </comment>
    <comment ref="K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42.00
15.04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28,20e
27.02.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28.03.</t>
        </r>
      </text>
    </comment>
    <comment ref="J8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26.04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16.01.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21,02,</t>
        </r>
      </text>
    </comment>
    <comment ref="K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19.03.</t>
        </r>
      </text>
    </comment>
    <comment ref="L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13.2oe
18.01.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13,20e
05,03</t>
        </r>
      </text>
    </comment>
    <comment ref="J10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13.20e
06.05.</t>
        </r>
      </text>
    </comment>
  </commentList>
</comments>
</file>

<file path=xl/comments12.xml><?xml version="1.0" encoding="utf-8"?>
<comments xmlns="http://schemas.openxmlformats.org/spreadsheetml/2006/main">
  <authors>
    <author>Author</author>
  </authors>
  <commentList>
    <comment ref="J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41e
16.05.</t>
        </r>
      </text>
    </comment>
    <comment ref="B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PIB 02371146</t>
        </r>
      </text>
    </comment>
  </commentList>
</comments>
</file>

<file path=xl/sharedStrings.xml><?xml version="1.0" encoding="utf-8"?>
<sst xmlns="http://schemas.openxmlformats.org/spreadsheetml/2006/main" count="643" uniqueCount="169">
  <si>
    <t>Br.</t>
  </si>
  <si>
    <t xml:space="preserve">Ime i prezime </t>
  </si>
  <si>
    <t xml:space="preserve">Površina/m2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</si>
  <si>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</si>
  <si>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</si>
  <si>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</si>
  <si>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</si>
  <si>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</si>
  <si>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</si>
  <si>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</si>
  <si>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</si>
  <si>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</si>
  <si>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</si>
  <si>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</si>
  <si>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</si>
  <si>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UKUPNO</t>
  </si>
  <si>
    <t>Čogurić Stevan</t>
  </si>
  <si>
    <t>Milić Sonja</t>
  </si>
  <si>
    <t>Bijelić Radosav</t>
  </si>
  <si>
    <t>Milović Dragoljub</t>
  </si>
  <si>
    <t>Pavićević Rade</t>
  </si>
  <si>
    <t>Kovačević Slobodan</t>
  </si>
  <si>
    <t>Jelušić Marina</t>
  </si>
  <si>
    <t>Radenović Mihailo</t>
  </si>
  <si>
    <t>Pavlović Ljilja</t>
  </si>
  <si>
    <t>Stamatović Budo</t>
  </si>
  <si>
    <t>Golubović Nenad</t>
  </si>
  <si>
    <t>Radonjić Miroslav</t>
  </si>
  <si>
    <t>Jovović Dragan</t>
  </si>
  <si>
    <t>Marković Ljubomir</t>
  </si>
  <si>
    <t>Lekić Dragica</t>
  </si>
  <si>
    <t>Zejak Sofija</t>
  </si>
  <si>
    <t>Mihailović Jovanka</t>
  </si>
  <si>
    <t>Tomković Radmila</t>
  </si>
  <si>
    <t>Lainović Zoran</t>
  </si>
  <si>
    <t>Vuković Dragica</t>
  </si>
  <si>
    <t>Blagojević Mirjana</t>
  </si>
  <si>
    <t>Živković Slobodan</t>
  </si>
  <si>
    <t>Ćetković Rada</t>
  </si>
  <si>
    <t>Perović Dragan</t>
  </si>
  <si>
    <t>Kažić Andrija</t>
  </si>
  <si>
    <t>Jovanović Desanka</t>
  </si>
  <si>
    <t>Knežević Miroljub</t>
  </si>
  <si>
    <t>Jovović Milorad</t>
  </si>
  <si>
    <t>Janičić Vasilj</t>
  </si>
  <si>
    <t>Madžgalj Milan</t>
  </si>
  <si>
    <t>Pejović Katja</t>
  </si>
  <si>
    <t>Knežević Vojka</t>
  </si>
  <si>
    <t>Popović Milan</t>
  </si>
  <si>
    <t>Rolović Katarina</t>
  </si>
  <si>
    <t>Peković Dragica</t>
  </si>
  <si>
    <t>Ćalasan Nedjeljko</t>
  </si>
  <si>
    <t>Malović Jelena</t>
  </si>
  <si>
    <t>Nikolić Budo</t>
  </si>
  <si>
    <t>Nikolić Sonja</t>
  </si>
  <si>
    <t>Mićković Žarko</t>
  </si>
  <si>
    <t>Dašić Milijana</t>
  </si>
  <si>
    <t>Ivanović Branko</t>
  </si>
  <si>
    <t>Čađenović Gordana</t>
  </si>
  <si>
    <t>Milunović Zdravko</t>
  </si>
  <si>
    <t>Mihailov Zdravka</t>
  </si>
  <si>
    <t>Popović Matijaš</t>
  </si>
  <si>
    <t>Miranović Dušan</t>
  </si>
  <si>
    <t>Strahovlah Miodrag</t>
  </si>
  <si>
    <t>Čogurić Radmila</t>
  </si>
  <si>
    <t>Jokanović Dragomir</t>
  </si>
  <si>
    <t>UKUPAN DUG</t>
  </si>
  <si>
    <t>Jablan Drazen</t>
  </si>
  <si>
    <t>Kostić Vasiljka</t>
  </si>
  <si>
    <t>Marković Rade</t>
  </si>
  <si>
    <t>Mirković Lidija</t>
  </si>
  <si>
    <t>Šofranac Sanja</t>
  </si>
  <si>
    <t>67-68</t>
  </si>
  <si>
    <t>28-29</t>
  </si>
  <si>
    <t>4-5</t>
  </si>
  <si>
    <t>Radonjić Dobrinka</t>
  </si>
  <si>
    <t>Vejnović Dragan</t>
  </si>
  <si>
    <t>Vučković Vesna</t>
  </si>
  <si>
    <t>Perović Nataša</t>
  </si>
  <si>
    <t>Mirović Miodrag</t>
  </si>
  <si>
    <t>Đokić Ivica</t>
  </si>
  <si>
    <t>Dujović Mirjana</t>
  </si>
  <si>
    <t>Popović Radovan</t>
  </si>
  <si>
    <t>Martinović Jelena</t>
  </si>
  <si>
    <t>Bošković Staša</t>
  </si>
  <si>
    <t>Simićević Branka</t>
  </si>
  <si>
    <t>Martinović Aleksandra</t>
  </si>
  <si>
    <t>Milatović Danijela</t>
  </si>
  <si>
    <t>Božović Janko</t>
  </si>
  <si>
    <t>Čogurić Miroljub</t>
  </si>
  <si>
    <t>Lješkovic Filip</t>
  </si>
  <si>
    <t xml:space="preserve">Uplata duga </t>
  </si>
  <si>
    <t>UTUŽENJE</t>
  </si>
  <si>
    <t>Fantastik</t>
  </si>
  <si>
    <t>Arhimed</t>
  </si>
  <si>
    <t>SUM:</t>
  </si>
  <si>
    <r>
      <t>Iznos po m2 / 0.20</t>
    </r>
    <r>
      <rPr>
        <b/>
        <sz val="12"/>
        <color indexed="8"/>
        <rFont val="Calibri"/>
        <family val="2"/>
      </rPr>
      <t>€</t>
    </r>
  </si>
  <si>
    <r>
      <t>Iznos po m2 / 0.20</t>
    </r>
    <r>
      <rPr>
        <b/>
        <sz val="14"/>
        <color indexed="8"/>
        <rFont val="Calibri"/>
        <family val="2"/>
      </rPr>
      <t>€</t>
    </r>
  </si>
  <si>
    <t xml:space="preserve">Površina /m2 </t>
  </si>
  <si>
    <t>Jevrem Barjaktarović</t>
  </si>
  <si>
    <t>POŠTOVANJE OVE ZAKONSKE ODREDBE JE OD VELIKOG ZNAČAJA ZA SVE NAS POGOTOVO KADA JE RIJEČ O RENOVIRANJU DIJELOVA GDJE PROLAZE ZAJEDNIČKE INSTALACIJE</t>
  </si>
  <si>
    <r>
      <t>OBAVJEŠTAVAJU SE STANARI KOJI PLANIRAJU RENOVIRANJE STANA DA SU, U SKLAU SA VAŽEĆOM</t>
    </r>
    <r>
      <rPr>
        <b/>
        <sz val="12"/>
        <color indexed="8"/>
        <rFont val="Calibri"/>
        <family val="2"/>
      </rPr>
      <t xml:space="preserve"> ZAKONOM O ODRŽAVANJU STAMBENIH ZGRADA </t>
    </r>
    <r>
      <rPr>
        <sz val="12"/>
        <color indexed="8"/>
        <rFont val="Calibri"/>
        <family val="2"/>
      </rPr>
      <t>DUŽNI DA:</t>
    </r>
  </si>
  <si>
    <t>Pavlović Ljiljana</t>
  </si>
  <si>
    <t>Ivana Markuš</t>
  </si>
  <si>
    <t>PD004 - Registracija vozila - Nepoznat vlasnik</t>
  </si>
  <si>
    <t>Neuknjižen objekat - ne postoji u listu nepokretnosti</t>
  </si>
  <si>
    <t>005 AD Mješivito Herceg Novi - STEČAJ</t>
  </si>
  <si>
    <t>/</t>
  </si>
  <si>
    <t>006 AD Mjeovito Herceg Novi - STEČAJ</t>
  </si>
  <si>
    <t>Mihal Spevak</t>
  </si>
  <si>
    <t xml:space="preserve">ZBOG NEMARA PRILIKOM RENOVIRANJA POSEBNO NA VODOVODNIM INSTALACIJAMA DOLAZI DO OSTEĆENJA KOJA REZULTIRAJU VLAGOM ZIDOVA A NERIJETKO I </t>
  </si>
  <si>
    <t>POPLAVOM ČIJE POSLEDICE SANIRAJU SOLIDARNO SVI ETAŽNI VLASNICI.</t>
  </si>
  <si>
    <t xml:space="preserve">ZA RENOVIRANJA VEĆEG OBIMA KOJA PODRAŽUMIJEVAJU DJELIMIČNO UKLANJANJE, NADOGRADNJU ILI RUŠENJE ZIDOVA - ETAŽNI VLASNIK JE DUŽAN DA </t>
  </si>
  <si>
    <t>OBEZBIJEDI DOKAZ DA SV0JIM AKTIVNOSTIMA NE REMETI STATIKU SAME ZGRADE.</t>
  </si>
  <si>
    <t xml:space="preserve">DJELIMIČNO ILI POPTPUNO UKLANJANJE NOSEĆIH ZIDOVA KAŽNJIVO JE ZAKONOM I TAKVE AKTIVNOSTI ĆE BITI PREDATE NADLEŽNOM ORGANU </t>
  </si>
  <si>
    <t>NA DEALJE POSTUPANJE.</t>
  </si>
  <si>
    <t>Mihal SpevaK</t>
  </si>
  <si>
    <t>IRA (Slavoljub Dragojević)</t>
  </si>
  <si>
    <t>Danica M. Spevak</t>
  </si>
  <si>
    <t>Danica Milić Spevak</t>
  </si>
  <si>
    <r>
      <t>Iznos po m2 / 0.20</t>
    </r>
    <r>
      <rPr>
        <b/>
        <sz val="16"/>
        <color indexed="8"/>
        <rFont val="Calibri"/>
        <family val="2"/>
      </rPr>
      <t>€</t>
    </r>
  </si>
  <si>
    <t>Satus</t>
  </si>
  <si>
    <t>STATUS</t>
  </si>
  <si>
    <t>OBAVIJESTE UPRAVNIKA ZGRADE O PREDSTOJĆIM RADOVIMA NAJMANJE 7 DANA PRIJE POČETKA ISTIH NAVEDU PERIOD I VRIJEME TOKOM KOJIH ĆE SE RADOVI VRŠITI</t>
  </si>
  <si>
    <t xml:space="preserve"> (VODOVODNA CIJEV KUHINJSKOG DIJELA, TERASA, KUMIN)</t>
  </si>
  <si>
    <t>Iznos po m2 / 0.20€</t>
  </si>
  <si>
    <t>pd broj</t>
  </si>
  <si>
    <t>Mladen Radenović</t>
  </si>
  <si>
    <t>Petrović Slava</t>
  </si>
  <si>
    <t>Cikotić Jasmin</t>
  </si>
  <si>
    <t xml:space="preserve"> </t>
  </si>
  <si>
    <t>Projekcija troška po domaćinstvu</t>
  </si>
  <si>
    <t>Cijena koštanja fasade zbirno:</t>
  </si>
  <si>
    <t>Ponuda br: D -06-333/23-1434/1</t>
  </si>
  <si>
    <t xml:space="preserve">Površina PD jedinice (m2) </t>
  </si>
  <si>
    <t>SJ "Đoka Miraševića Ruska kula M2" - cijena koštanja postavljanja fasade po stanu</t>
  </si>
  <si>
    <t>PD broj</t>
  </si>
  <si>
    <t>Da</t>
  </si>
  <si>
    <t>Ne</t>
  </si>
  <si>
    <t>da</t>
  </si>
  <si>
    <t>Potpis vlasnika stana</t>
  </si>
  <si>
    <t>Stanari koji su dali svoju saglasnost za prihvat ponude</t>
  </si>
  <si>
    <r>
      <rPr>
        <b/>
        <sz val="18"/>
        <color indexed="8"/>
        <rFont val="Calibri"/>
        <family val="2"/>
      </rPr>
      <t>Napomena:</t>
    </r>
    <r>
      <rPr>
        <sz val="18"/>
        <color indexed="8"/>
        <rFont val="Calibri"/>
        <family val="2"/>
      </rPr>
      <t xml:space="preserve"> Obračunata nadoknada za svakog pojedinačnog vlasnika stana napravljena je uzimajući u obzir udio PD jedinice u cjelokupnoj stambenoj površini zgrade. </t>
    </r>
    <r>
      <rPr>
        <b/>
        <sz val="18"/>
        <color indexed="8"/>
        <rFont val="Calibri"/>
        <family val="2"/>
      </rPr>
      <t>Ova kalkulacija ne predstavlja konačan obračun.</t>
    </r>
    <r>
      <rPr>
        <sz val="18"/>
        <color indexed="8"/>
        <rFont val="Calibri"/>
        <family val="2"/>
      </rPr>
      <t xml:space="preserve"> U odnosu na dostavljenu ponudu odstupanja mogu biti minimalna (+/- 40</t>
    </r>
    <r>
      <rPr>
        <sz val="18"/>
        <color indexed="8"/>
        <rFont val="Calibri"/>
        <family val="2"/>
      </rPr>
      <t>€</t>
    </r>
    <r>
      <rPr>
        <sz val="18"/>
        <color indexed="8"/>
        <rFont val="Calibri"/>
        <family val="2"/>
      </rPr>
      <t>).</t>
    </r>
  </si>
  <si>
    <t>ne</t>
  </si>
  <si>
    <t>milan</t>
  </si>
  <si>
    <t>Mirović Maja</t>
  </si>
  <si>
    <t>Ivana Todorović</t>
  </si>
  <si>
    <t>DUG 2023</t>
  </si>
  <si>
    <t>DUG    2023</t>
  </si>
  <si>
    <t>DUG ZA 2023</t>
  </si>
  <si>
    <t>Starovlah Miodrag</t>
  </si>
  <si>
    <t>17.20</t>
  </si>
  <si>
    <t>17.21</t>
  </si>
  <si>
    <t>OPOMENA</t>
  </si>
  <si>
    <t>17.22</t>
  </si>
  <si>
    <t>14.80</t>
  </si>
  <si>
    <t>17.23</t>
  </si>
  <si>
    <r>
      <t xml:space="preserve">RUSKA KULA M2;       ŽIRO RAČUN </t>
    </r>
    <r>
      <rPr>
        <b/>
        <sz val="16"/>
        <rFont val="Calibri"/>
        <family val="2"/>
      </rPr>
      <t>520 - 104 03 - 03</t>
    </r>
    <r>
      <rPr>
        <b/>
        <sz val="14"/>
        <color indexed="63"/>
        <rFont val="Calibri"/>
        <family val="2"/>
      </rPr>
      <t xml:space="preserve">  KOD HIPOTEKARNE BANKE;        STANJE  20.05.2024.</t>
    </r>
  </si>
  <si>
    <r>
      <t xml:space="preserve">RUSKA KULA M2;        ŽIRO RAČUN    </t>
    </r>
    <r>
      <rPr>
        <b/>
        <sz val="16"/>
        <rFont val="Calibri"/>
        <family val="2"/>
      </rPr>
      <t>520 - 104 03 - 03</t>
    </r>
    <r>
      <rPr>
        <b/>
        <sz val="16"/>
        <color indexed="63"/>
        <rFont val="Calibri"/>
        <family val="2"/>
      </rPr>
      <t xml:space="preserve">     KOD HIPOTEKARNE BANKE;          STANJE 20.05.2024.</t>
    </r>
  </si>
  <si>
    <r>
      <t xml:space="preserve">RUSKA KULA M2;          ŽIRO RAČUN  </t>
    </r>
    <r>
      <rPr>
        <b/>
        <sz val="14"/>
        <color indexed="60"/>
        <rFont val="Calibri"/>
        <family val="2"/>
      </rPr>
      <t xml:space="preserve"> </t>
    </r>
    <r>
      <rPr>
        <b/>
        <sz val="14"/>
        <rFont val="Calibri"/>
        <family val="2"/>
      </rPr>
      <t>520 - 104 03 - 03</t>
    </r>
    <r>
      <rPr>
        <b/>
        <sz val="14"/>
        <color indexed="63"/>
        <rFont val="Calibri"/>
        <family val="2"/>
      </rPr>
      <t xml:space="preserve">   KOD HIPOTEKARNE BANKE;              STANJE  20.05.2024.</t>
    </r>
  </si>
  <si>
    <r>
      <t xml:space="preserve">RUSKA KULA M2;        ŽIRO RAČUN   </t>
    </r>
    <r>
      <rPr>
        <b/>
        <sz val="14"/>
        <rFont val="Calibri"/>
        <family val="2"/>
      </rPr>
      <t xml:space="preserve"> 520 - 104 03 - 03</t>
    </r>
    <r>
      <rPr>
        <b/>
        <sz val="14"/>
        <color indexed="63"/>
        <rFont val="Calibri"/>
        <family val="2"/>
      </rPr>
      <t xml:space="preserve">   KOD HIPOTEKARNE BANKE ;         STANJE 20.05.2024</t>
    </r>
  </si>
  <si>
    <r>
      <t xml:space="preserve">RUSKA KULA M2;        ŽIRO RAČUN </t>
    </r>
    <r>
      <rPr>
        <b/>
        <sz val="16"/>
        <rFont val="Calibri"/>
        <family val="2"/>
      </rPr>
      <t xml:space="preserve">520 - 104 03 - 03 </t>
    </r>
    <r>
      <rPr>
        <b/>
        <sz val="16"/>
        <color indexed="63"/>
        <rFont val="Calibri"/>
        <family val="2"/>
      </rPr>
      <t xml:space="preserve"> KOD HIPOTEKARNE BANKE;        STANJE 20.05.2024.</t>
    </r>
  </si>
  <si>
    <r>
      <t xml:space="preserve">RUSKA KULA M2;             ŽIRO RAČUN </t>
    </r>
    <r>
      <rPr>
        <b/>
        <sz val="16"/>
        <rFont val="Calibri"/>
        <family val="2"/>
      </rPr>
      <t>520 - 104 03 - 03</t>
    </r>
    <r>
      <rPr>
        <b/>
        <sz val="16"/>
        <color indexed="63"/>
        <rFont val="Calibri"/>
        <family val="2"/>
      </rPr>
      <t xml:space="preserve">  KOD HIPOTEKARNE BANKE;             STANJE  20.05.2024.</t>
    </r>
  </si>
  <si>
    <r>
      <t xml:space="preserve">RUSKA KULA M2;     ŽIRO RAČUN </t>
    </r>
    <r>
      <rPr>
        <b/>
        <sz val="20"/>
        <color indexed="63"/>
        <rFont val="Calibri"/>
        <family val="2"/>
      </rPr>
      <t>520 - 104 03 - 03</t>
    </r>
    <r>
      <rPr>
        <b/>
        <sz val="14"/>
        <color indexed="63"/>
        <rFont val="Calibri"/>
        <family val="2"/>
      </rPr>
      <t xml:space="preserve">  KOD HIPOTEKARNE BANKE;        STANJE  20.05.2024.</t>
    </r>
  </si>
  <si>
    <r>
      <t xml:space="preserve">RUSKA KULA M2; ŽIRO RAČUN </t>
    </r>
    <r>
      <rPr>
        <b/>
        <sz val="20"/>
        <color indexed="63"/>
        <rFont val="Calibri"/>
        <family val="2"/>
      </rPr>
      <t>520 - 104 03 - 03</t>
    </r>
    <r>
      <rPr>
        <b/>
        <sz val="14"/>
        <color indexed="63"/>
        <rFont val="Calibri"/>
        <family val="2"/>
      </rPr>
      <t xml:space="preserve">  KOD HIPOTEKARNE BANKE;   STANJE  20.05.2024</t>
    </r>
  </si>
  <si>
    <r>
      <t xml:space="preserve">RUSKA KULA M2              ŽIRO RAČUN </t>
    </r>
    <r>
      <rPr>
        <b/>
        <sz val="16"/>
        <color indexed="63"/>
        <rFont val="Calibri"/>
        <family val="2"/>
      </rPr>
      <t>520 - 104 03 - 03  KOD HIPOTEKARNE BANKE            STANJE  20.05.2024</t>
    </r>
  </si>
  <si>
    <r>
      <t xml:space="preserve">RUSKA KULA M2;      ŽIRO RAČUN </t>
    </r>
    <r>
      <rPr>
        <b/>
        <sz val="14"/>
        <color indexed="63"/>
        <rFont val="Calibri"/>
        <family val="2"/>
      </rPr>
      <t>520 - 104 03 - 03  KOD HIPOTEKARNE BANKE;         STANJE  20.05.2024</t>
    </r>
  </si>
  <si>
    <t xml:space="preserve">                                RUSKA KULA M2;                                    ŽIRO RAČUN       520 - 104 03 - 03       KOD HIPOTEKARNE BANKE                                     STANJE  20.05.2024</t>
  </si>
  <si>
    <t xml:space="preserve">                                     RUSKA KULA M2;       ŽIRO RAČUN       520 - 104 03 - 03       KOD HIPOTEKARNE BANKE                                     STANJE  20.05.2024.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</si>
</sst>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$&quot;* #,##0.00_);_(&quot;$&quot;* \(#,##0.00\);_(&quot;$&quot;* &quot;-&quot;??_);_(@_)"/>
    <numFmt numFmtId="165" formatCode="#,##0.00\ [$€-1];[Red]\-#,##0.00\ [$€-1]"/>
    <numFmt numFmtId="166" formatCode="_-[$€-2]\ * #,##0.00_-;\-[$€-2]\ * #,##0.00_-;_-[$€-2]\ * &quot;-&quot;??_-;_-@_-"/>
  </numFmts>
  <fonts count="41" x14ac:knownFonts="1">
    <font>
      <sz val="11"/>
      <color theme="1"/>
      <name val="Calibri"/>
      <family val="2"/>
      <scheme val="minor"/>
    </font>
    <font>
      <b/>
      <sz val="14"/>
      <color indexed="63"/>
      <name val="Calibri"/>
      <family val="2"/>
    </font>
    <font>
      <b/>
      <sz val="20"/>
      <color indexed="63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b/>
      <sz val="16"/>
      <color indexed="63"/>
      <name val="Calibri"/>
      <family val="2"/>
    </font>
    <font>
      <b/>
      <sz val="14"/>
      <color indexed="60"/>
      <name val="Calibri"/>
      <family val="2"/>
    </font>
    <font>
      <sz val="12"/>
      <color indexed="8"/>
      <name val="Calibri"/>
      <family val="2"/>
    </font>
    <font>
      <b/>
      <sz val="14"/>
      <name val="Calibri"/>
      <family val="2"/>
    </font>
    <font>
      <b/>
      <sz val="16"/>
      <name val="Calibri"/>
      <family val="2"/>
    </font>
    <font>
      <b/>
      <sz val="16"/>
      <color indexed="8"/>
      <name val="Calibri"/>
      <family val="2"/>
    </font>
    <font>
      <sz val="18"/>
      <color indexed="8"/>
      <name val="Calibri"/>
      <family val="2"/>
    </font>
    <font>
      <b/>
      <sz val="18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b/>
      <sz val="16"/>
      <color rgb="FF3F3F3F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8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medium">
        <color indexed="64"/>
      </bottom>
      <diagonal/>
    </border>
    <border>
      <left/>
      <right style="thin">
        <color rgb="FF3F3F3F"/>
      </right>
      <top style="thin">
        <color rgb="FF3F3F3F"/>
      </top>
      <bottom style="medium">
        <color indexed="64"/>
      </bottom>
      <diagonal/>
    </border>
    <border>
      <left style="medium">
        <color indexed="64"/>
      </left>
      <right style="thin">
        <color rgb="FF3F3F3F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/>
      <bottom style="medium">
        <color indexed="64"/>
      </bottom>
      <diagonal/>
    </border>
    <border>
      <left style="thin">
        <color rgb="FF3F3F3F"/>
      </left>
      <right/>
      <top/>
      <bottom style="medium">
        <color indexed="64"/>
      </bottom>
      <diagonal/>
    </border>
    <border>
      <left style="thin">
        <color indexed="64"/>
      </left>
      <right style="thin">
        <color rgb="FF3F3F3F"/>
      </right>
      <top/>
      <bottom style="medium">
        <color indexed="64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medium">
        <color indexed="64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medium">
        <color indexed="64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medium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3F3F3F"/>
      </right>
      <top style="thin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3F3F3F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3F3F3F"/>
      </top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 style="medium">
        <color indexed="64"/>
      </bottom>
      <diagonal/>
    </border>
    <border>
      <left style="thin">
        <color rgb="FF3F3F3F"/>
      </left>
      <right/>
      <top/>
      <bottom/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/>
      <diagonal/>
    </border>
    <border>
      <left/>
      <right style="thin">
        <color rgb="FF3F3F3F"/>
      </right>
      <top/>
      <bottom/>
      <diagonal/>
    </border>
    <border>
      <left style="thin">
        <color rgb="FF3F3F3F"/>
      </left>
      <right/>
      <top style="medium">
        <color indexed="64"/>
      </top>
      <bottom/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3F3F3F"/>
      </bottom>
      <diagonal/>
    </border>
    <border>
      <left style="thin">
        <color rgb="FF3F3F3F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/>
      <diagonal/>
    </border>
    <border>
      <left style="thin">
        <color indexed="64"/>
      </left>
      <right style="thin">
        <color rgb="FF3F3F3F"/>
      </right>
      <top style="medium">
        <color indexed="64"/>
      </top>
      <bottom/>
      <diagonal/>
    </border>
    <border>
      <left style="thin">
        <color rgb="FF3F3F3F"/>
      </left>
      <right/>
      <top style="medium">
        <color indexed="64"/>
      </top>
      <bottom style="thin">
        <color rgb="FF3F3F3F"/>
      </bottom>
      <diagonal/>
    </border>
    <border>
      <left style="thin">
        <color indexed="64"/>
      </left>
      <right style="thin">
        <color rgb="FF3F3F3F"/>
      </right>
      <top/>
      <bottom/>
      <diagonal/>
    </border>
    <border>
      <left style="thin">
        <color rgb="FF3F3F3F"/>
      </left>
      <right/>
      <top style="thin">
        <color indexed="64"/>
      </top>
      <bottom/>
      <diagonal/>
    </border>
  </borders>
  <cellStyleXfs count="3">
    <xf numFmtId="0" fontId="0" fillId="0" borderId="0"/>
    <xf numFmtId="164" fontId="15" fillId="0" borderId="0" applyFont="0" applyFill="0" applyBorder="0" applyAlignment="0" applyProtection="0"/>
    <xf numFmtId="0" fontId="16" fillId="2" borderId="30" applyNumberFormat="0" applyAlignment="0" applyProtection="0"/>
  </cellStyleXfs>
  <cellXfs count="425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31" xfId="0" applyFont="1" applyFill="1" applyBorder="1" applyAlignment="1">
      <alignment horizontal="center" vertical="center" textRotation="90"/>
    </xf>
    <xf numFmtId="0" fontId="19" fillId="0" borderId="32" xfId="0" applyFont="1" applyFill="1" applyBorder="1" applyAlignment="1">
      <alignment horizontal="center" vertical="center" textRotation="90"/>
    </xf>
    <xf numFmtId="0" fontId="19" fillId="0" borderId="33" xfId="0" applyFont="1" applyFill="1" applyBorder="1" applyAlignment="1">
      <alignment horizontal="center" vertical="center" textRotation="90"/>
    </xf>
    <xf numFmtId="0" fontId="19" fillId="0" borderId="34" xfId="0" applyFont="1" applyBorder="1" applyAlignment="1">
      <alignment horizontal="center"/>
    </xf>
    <xf numFmtId="2" fontId="18" fillId="0" borderId="35" xfId="0" applyNumberFormat="1" applyFont="1" applyBorder="1"/>
    <xf numFmtId="2" fontId="18" fillId="0" borderId="36" xfId="0" applyNumberFormat="1" applyFont="1" applyBorder="1"/>
    <xf numFmtId="0" fontId="19" fillId="0" borderId="37" xfId="0" applyFont="1" applyBorder="1" applyAlignment="1">
      <alignment horizontal="center"/>
    </xf>
    <xf numFmtId="0" fontId="18" fillId="0" borderId="30" xfId="0" applyFont="1" applyBorder="1"/>
    <xf numFmtId="2" fontId="18" fillId="0" borderId="30" xfId="0" applyNumberFormat="1" applyFont="1" applyBorder="1"/>
    <xf numFmtId="2" fontId="18" fillId="0" borderId="38" xfId="0" applyNumberFormat="1" applyFont="1" applyFill="1" applyBorder="1"/>
    <xf numFmtId="2" fontId="18" fillId="0" borderId="38" xfId="0" applyNumberFormat="1" applyFont="1" applyBorder="1"/>
    <xf numFmtId="2" fontId="18" fillId="0" borderId="30" xfId="0" applyNumberFormat="1" applyFont="1" applyFill="1" applyBorder="1"/>
    <xf numFmtId="2" fontId="18" fillId="0" borderId="39" xfId="0" applyNumberFormat="1" applyFont="1" applyFill="1" applyBorder="1"/>
    <xf numFmtId="2" fontId="18" fillId="0" borderId="39" xfId="0" applyNumberFormat="1" applyFont="1" applyBorder="1"/>
    <xf numFmtId="0" fontId="18" fillId="0" borderId="30" xfId="0" applyFont="1" applyFill="1" applyBorder="1"/>
    <xf numFmtId="0" fontId="19" fillId="0" borderId="40" xfId="0" applyFont="1" applyBorder="1" applyAlignment="1">
      <alignment horizontal="center"/>
    </xf>
    <xf numFmtId="0" fontId="18" fillId="0" borderId="41" xfId="0" applyFont="1" applyBorder="1"/>
    <xf numFmtId="2" fontId="18" fillId="0" borderId="41" xfId="0" applyNumberFormat="1" applyFont="1" applyBorder="1"/>
    <xf numFmtId="2" fontId="18" fillId="0" borderId="42" xfId="0" applyNumberFormat="1" applyFont="1" applyBorder="1"/>
    <xf numFmtId="0" fontId="19" fillId="0" borderId="43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45" xfId="0" applyFont="1" applyFill="1" applyBorder="1" applyAlignment="1">
      <alignment horizontal="center" vertical="center" wrapText="1"/>
    </xf>
    <xf numFmtId="0" fontId="19" fillId="0" borderId="46" xfId="0" applyFont="1" applyFill="1" applyBorder="1" applyAlignment="1">
      <alignment horizontal="center" vertical="center" wrapText="1"/>
    </xf>
    <xf numFmtId="0" fontId="19" fillId="0" borderId="44" xfId="0" applyFont="1" applyFill="1" applyBorder="1" applyAlignment="1">
      <alignment horizontal="center" vertical="center" textRotation="90"/>
    </xf>
    <xf numFmtId="0" fontId="19" fillId="0" borderId="45" xfId="0" applyFont="1" applyFill="1" applyBorder="1" applyAlignment="1">
      <alignment horizontal="center" vertical="center" textRotation="90"/>
    </xf>
    <xf numFmtId="0" fontId="19" fillId="0" borderId="46" xfId="0" applyFont="1" applyFill="1" applyBorder="1" applyAlignment="1">
      <alignment horizontal="center" vertical="center" textRotation="90"/>
    </xf>
    <xf numFmtId="0" fontId="20" fillId="0" borderId="1" xfId="0" applyFont="1" applyBorder="1" applyAlignment="1">
      <alignment horizontal="center" vertical="center" textRotation="90" wrapText="1"/>
    </xf>
    <xf numFmtId="0" fontId="21" fillId="0" borderId="30" xfId="0" applyFont="1" applyBorder="1"/>
    <xf numFmtId="0" fontId="19" fillId="0" borderId="47" xfId="0" applyFont="1" applyBorder="1" applyAlignment="1">
      <alignment horizontal="center"/>
    </xf>
    <xf numFmtId="2" fontId="18" fillId="0" borderId="48" xfId="0" applyNumberFormat="1" applyFont="1" applyBorder="1"/>
    <xf numFmtId="0" fontId="18" fillId="0" borderId="48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18" fillId="0" borderId="41" xfId="0" applyFont="1" applyBorder="1" applyAlignment="1">
      <alignment horizontal="center"/>
    </xf>
    <xf numFmtId="0" fontId="19" fillId="0" borderId="49" xfId="0" applyFont="1" applyBorder="1" applyAlignment="1">
      <alignment horizontal="center" vertical="center" wrapText="1"/>
    </xf>
    <xf numFmtId="0" fontId="19" fillId="0" borderId="50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2" fillId="0" borderId="44" xfId="0" applyFont="1" applyBorder="1" applyAlignment="1">
      <alignment horizontal="center" vertical="center" wrapText="1"/>
    </xf>
    <xf numFmtId="0" fontId="22" fillId="0" borderId="45" xfId="0" applyFont="1" applyFill="1" applyBorder="1" applyAlignment="1">
      <alignment horizontal="center" vertical="center" wrapText="1"/>
    </xf>
    <xf numFmtId="0" fontId="22" fillId="0" borderId="46" xfId="0" applyFont="1" applyFill="1" applyBorder="1" applyAlignment="1">
      <alignment horizontal="center" vertical="center" wrapText="1"/>
    </xf>
    <xf numFmtId="0" fontId="22" fillId="0" borderId="44" xfId="0" applyFont="1" applyFill="1" applyBorder="1" applyAlignment="1">
      <alignment horizontal="center" vertical="center" textRotation="90"/>
    </xf>
    <xf numFmtId="0" fontId="22" fillId="0" borderId="45" xfId="0" applyFont="1" applyFill="1" applyBorder="1" applyAlignment="1">
      <alignment horizontal="center" vertical="center" textRotation="90"/>
    </xf>
    <xf numFmtId="0" fontId="22" fillId="0" borderId="46" xfId="0" applyFont="1" applyFill="1" applyBorder="1" applyAlignment="1">
      <alignment horizontal="center" vertical="center" textRotation="90"/>
    </xf>
    <xf numFmtId="0" fontId="23" fillId="0" borderId="1" xfId="0" applyFont="1" applyBorder="1" applyAlignment="1">
      <alignment horizontal="center" vertical="center" textRotation="90" wrapText="1"/>
    </xf>
    <xf numFmtId="0" fontId="22" fillId="0" borderId="47" xfId="0" applyFont="1" applyBorder="1" applyAlignment="1">
      <alignment horizontal="center"/>
    </xf>
    <xf numFmtId="2" fontId="24" fillId="0" borderId="48" xfId="0" applyNumberFormat="1" applyFont="1" applyBorder="1"/>
    <xf numFmtId="2" fontId="25" fillId="0" borderId="35" xfId="0" applyNumberFormat="1" applyFont="1" applyFill="1" applyBorder="1" applyAlignment="1">
      <alignment horizontal="center"/>
    </xf>
    <xf numFmtId="0" fontId="22" fillId="0" borderId="37" xfId="0" applyFont="1" applyBorder="1" applyAlignment="1">
      <alignment horizontal="center"/>
    </xf>
    <xf numFmtId="0" fontId="24" fillId="0" borderId="30" xfId="0" applyFont="1" applyBorder="1"/>
    <xf numFmtId="2" fontId="24" fillId="0" borderId="30" xfId="0" applyNumberFormat="1" applyFont="1" applyBorder="1"/>
    <xf numFmtId="2" fontId="25" fillId="0" borderId="30" xfId="0" applyNumberFormat="1" applyFont="1" applyFill="1" applyBorder="1" applyAlignment="1">
      <alignment horizontal="center"/>
    </xf>
    <xf numFmtId="0" fontId="22" fillId="0" borderId="51" xfId="0" applyFont="1" applyBorder="1" applyAlignment="1">
      <alignment horizontal="center"/>
    </xf>
    <xf numFmtId="2" fontId="24" fillId="0" borderId="52" xfId="0" applyNumberFormat="1" applyFont="1" applyBorder="1"/>
    <xf numFmtId="0" fontId="22" fillId="0" borderId="53" xfId="0" applyFont="1" applyBorder="1" applyAlignment="1">
      <alignment horizontal="center"/>
    </xf>
    <xf numFmtId="0" fontId="24" fillId="0" borderId="54" xfId="0" applyFont="1" applyBorder="1"/>
    <xf numFmtId="2" fontId="24" fillId="0" borderId="54" xfId="0" applyNumberFormat="1" applyFont="1" applyBorder="1"/>
    <xf numFmtId="2" fontId="25" fillId="0" borderId="54" xfId="0" applyNumberFormat="1" applyFont="1" applyFill="1" applyBorder="1" applyAlignment="1">
      <alignment horizontal="center"/>
    </xf>
    <xf numFmtId="0" fontId="22" fillId="0" borderId="55" xfId="0" applyFont="1" applyBorder="1" applyAlignment="1">
      <alignment horizontal="center"/>
    </xf>
    <xf numFmtId="0" fontId="24" fillId="0" borderId="56" xfId="0" applyFont="1" applyBorder="1"/>
    <xf numFmtId="2" fontId="24" fillId="0" borderId="56" xfId="0" applyNumberFormat="1" applyFont="1" applyBorder="1"/>
    <xf numFmtId="2" fontId="25" fillId="0" borderId="56" xfId="0" applyNumberFormat="1" applyFont="1" applyFill="1" applyBorder="1" applyAlignment="1">
      <alignment horizontal="center"/>
    </xf>
    <xf numFmtId="0" fontId="22" fillId="0" borderId="57" xfId="0" applyFont="1" applyBorder="1" applyAlignment="1">
      <alignment horizontal="center"/>
    </xf>
    <xf numFmtId="0" fontId="24" fillId="0" borderId="58" xfId="0" applyFont="1" applyBorder="1"/>
    <xf numFmtId="2" fontId="24" fillId="0" borderId="59" xfId="0" applyNumberFormat="1" applyFont="1" applyBorder="1"/>
    <xf numFmtId="2" fontId="25" fillId="0" borderId="60" xfId="0" applyNumberFormat="1" applyFont="1" applyBorder="1" applyAlignment="1">
      <alignment horizontal="center"/>
    </xf>
    <xf numFmtId="0" fontId="26" fillId="0" borderId="54" xfId="0" applyFont="1" applyBorder="1"/>
    <xf numFmtId="2" fontId="25" fillId="0" borderId="54" xfId="0" applyNumberFormat="1" applyFont="1" applyBorder="1" applyAlignment="1">
      <alignment horizontal="center"/>
    </xf>
    <xf numFmtId="0" fontId="22" fillId="0" borderId="61" xfId="0" applyFont="1" applyBorder="1" applyAlignment="1">
      <alignment horizontal="center"/>
    </xf>
    <xf numFmtId="0" fontId="24" fillId="0" borderId="62" xfId="0" applyFont="1" applyBorder="1" applyAlignment="1">
      <alignment horizontal="left"/>
    </xf>
    <xf numFmtId="0" fontId="24" fillId="0" borderId="62" xfId="0" applyFont="1" applyBorder="1" applyAlignment="1">
      <alignment horizontal="right"/>
    </xf>
    <xf numFmtId="2" fontId="25" fillId="0" borderId="62" xfId="0" applyNumberFormat="1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2" fontId="25" fillId="0" borderId="3" xfId="0" applyNumberFormat="1" applyFont="1" applyBorder="1" applyAlignment="1">
      <alignment horizontal="center"/>
    </xf>
    <xf numFmtId="0" fontId="22" fillId="0" borderId="4" xfId="0" applyFont="1" applyFill="1" applyBorder="1" applyAlignment="1">
      <alignment horizontal="center"/>
    </xf>
    <xf numFmtId="0" fontId="24" fillId="0" borderId="5" xfId="0" applyFont="1" applyBorder="1"/>
    <xf numFmtId="2" fontId="25" fillId="0" borderId="5" xfId="0" applyNumberFormat="1" applyFont="1" applyBorder="1" applyAlignment="1">
      <alignment horizontal="center"/>
    </xf>
    <xf numFmtId="2" fontId="24" fillId="0" borderId="35" xfId="0" applyNumberFormat="1" applyFont="1" applyFill="1" applyBorder="1"/>
    <xf numFmtId="0" fontId="24" fillId="0" borderId="30" xfId="0" applyFont="1" applyBorder="1" applyAlignment="1">
      <alignment horizontal="center"/>
    </xf>
    <xf numFmtId="0" fontId="24" fillId="0" borderId="54" xfId="0" applyFont="1" applyBorder="1" applyAlignment="1">
      <alignment horizontal="center"/>
    </xf>
    <xf numFmtId="0" fontId="24" fillId="0" borderId="56" xfId="0" applyFont="1" applyBorder="1" applyAlignment="1">
      <alignment horizontal="center"/>
    </xf>
    <xf numFmtId="0" fontId="22" fillId="0" borderId="34" xfId="0" applyFont="1" applyBorder="1" applyAlignment="1">
      <alignment horizontal="center"/>
    </xf>
    <xf numFmtId="0" fontId="24" fillId="0" borderId="35" xfId="0" applyFont="1" applyBorder="1"/>
    <xf numFmtId="0" fontId="24" fillId="0" borderId="35" xfId="0" applyFont="1" applyBorder="1" applyAlignment="1">
      <alignment horizontal="center"/>
    </xf>
    <xf numFmtId="2" fontId="24" fillId="0" borderId="35" xfId="0" applyNumberFormat="1" applyFont="1" applyBorder="1" applyAlignment="1">
      <alignment horizontal="center"/>
    </xf>
    <xf numFmtId="2" fontId="25" fillId="0" borderId="35" xfId="0" applyNumberFormat="1" applyFont="1" applyBorder="1" applyAlignment="1">
      <alignment horizontal="center"/>
    </xf>
    <xf numFmtId="2" fontId="25" fillId="0" borderId="30" xfId="0" applyNumberFormat="1" applyFont="1" applyBorder="1" applyAlignment="1">
      <alignment horizontal="center"/>
    </xf>
    <xf numFmtId="0" fontId="24" fillId="0" borderId="39" xfId="0" applyFont="1" applyBorder="1"/>
    <xf numFmtId="0" fontId="24" fillId="0" borderId="63" xfId="0" applyFont="1" applyBorder="1"/>
    <xf numFmtId="2" fontId="25" fillId="0" borderId="52" xfId="0" applyNumberFormat="1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4" fillId="0" borderId="64" xfId="0" applyFont="1" applyBorder="1"/>
    <xf numFmtId="2" fontId="25" fillId="0" borderId="56" xfId="0" applyNumberFormat="1" applyFont="1" applyBorder="1" applyAlignment="1">
      <alignment horizontal="center"/>
    </xf>
    <xf numFmtId="2" fontId="24" fillId="0" borderId="56" xfId="0" applyNumberFormat="1" applyFont="1" applyFill="1" applyBorder="1"/>
    <xf numFmtId="2" fontId="24" fillId="0" borderId="56" xfId="0" applyNumberFormat="1" applyFont="1" applyFill="1" applyBorder="1" applyAlignment="1">
      <alignment horizontal="center"/>
    </xf>
    <xf numFmtId="2" fontId="18" fillId="0" borderId="48" xfId="0" applyNumberFormat="1" applyFont="1" applyFill="1" applyBorder="1"/>
    <xf numFmtId="49" fontId="19" fillId="0" borderId="37" xfId="0" applyNumberFormat="1" applyFont="1" applyBorder="1" applyAlignment="1">
      <alignment horizontal="center"/>
    </xf>
    <xf numFmtId="0" fontId="19" fillId="0" borderId="65" xfId="0" applyFont="1" applyFill="1" applyBorder="1" applyAlignment="1">
      <alignment horizontal="center" vertical="center" wrapText="1"/>
    </xf>
    <xf numFmtId="2" fontId="27" fillId="0" borderId="3" xfId="0" applyNumberFormat="1" applyFont="1" applyBorder="1" applyAlignment="1">
      <alignment horizontal="center"/>
    </xf>
    <xf numFmtId="2" fontId="20" fillId="0" borderId="3" xfId="0" applyNumberFormat="1" applyFont="1" applyFill="1" applyBorder="1" applyAlignment="1">
      <alignment horizontal="center"/>
    </xf>
    <xf numFmtId="2" fontId="27" fillId="0" borderId="3" xfId="0" applyNumberFormat="1" applyFont="1" applyFill="1" applyBorder="1" applyAlignment="1">
      <alignment horizontal="center"/>
    </xf>
    <xf numFmtId="2" fontId="26" fillId="0" borderId="52" xfId="0" applyNumberFormat="1" applyFont="1" applyFill="1" applyBorder="1" applyAlignment="1">
      <alignment horizontal="center"/>
    </xf>
    <xf numFmtId="14" fontId="0" fillId="0" borderId="0" xfId="0" applyNumberFormat="1"/>
    <xf numFmtId="2" fontId="24" fillId="0" borderId="35" xfId="0" applyNumberFormat="1" applyFont="1" applyFill="1" applyBorder="1" applyAlignment="1">
      <alignment horizontal="center"/>
    </xf>
    <xf numFmtId="0" fontId="18" fillId="0" borderId="30" xfId="0" applyFont="1" applyFill="1" applyBorder="1" applyAlignment="1">
      <alignment horizontal="center"/>
    </xf>
    <xf numFmtId="0" fontId="18" fillId="0" borderId="35" xfId="0" applyFont="1" applyFill="1" applyBorder="1"/>
    <xf numFmtId="0" fontId="18" fillId="0" borderId="35" xfId="0" applyFont="1" applyFill="1" applyBorder="1" applyAlignment="1">
      <alignment horizontal="center"/>
    </xf>
    <xf numFmtId="2" fontId="18" fillId="0" borderId="35" xfId="0" applyNumberFormat="1" applyFont="1" applyFill="1" applyBorder="1"/>
    <xf numFmtId="0" fontId="21" fillId="0" borderId="30" xfId="0" applyFont="1" applyFill="1" applyBorder="1"/>
    <xf numFmtId="0" fontId="24" fillId="0" borderId="52" xfId="0" applyFont="1" applyFill="1" applyBorder="1"/>
    <xf numFmtId="0" fontId="24" fillId="0" borderId="52" xfId="0" applyFont="1" applyFill="1" applyBorder="1" applyAlignment="1">
      <alignment horizontal="center"/>
    </xf>
    <xf numFmtId="0" fontId="24" fillId="0" borderId="3" xfId="0" applyFont="1" applyFill="1" applyBorder="1"/>
    <xf numFmtId="2" fontId="24" fillId="0" borderId="59" xfId="0" applyNumberFormat="1" applyFont="1" applyFill="1" applyBorder="1"/>
    <xf numFmtId="0" fontId="24" fillId="0" borderId="54" xfId="0" applyFont="1" applyFill="1" applyBorder="1"/>
    <xf numFmtId="2" fontId="24" fillId="0" borderId="48" xfId="0" applyNumberFormat="1" applyFont="1" applyFill="1" applyBorder="1"/>
    <xf numFmtId="0" fontId="19" fillId="0" borderId="0" xfId="0" applyFont="1"/>
    <xf numFmtId="0" fontId="19" fillId="0" borderId="0" xfId="0" applyFont="1" applyAlignment="1">
      <alignment horizontal="center"/>
    </xf>
    <xf numFmtId="0" fontId="24" fillId="0" borderId="48" xfId="0" applyFont="1" applyFill="1" applyBorder="1"/>
    <xf numFmtId="0" fontId="24" fillId="0" borderId="48" xfId="0" applyFont="1" applyFill="1" applyBorder="1" applyAlignment="1">
      <alignment horizontal="center"/>
    </xf>
    <xf numFmtId="2" fontId="20" fillId="0" borderId="6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left"/>
    </xf>
    <xf numFmtId="0" fontId="18" fillId="0" borderId="0" xfId="0" applyFont="1" applyFill="1"/>
    <xf numFmtId="0" fontId="18" fillId="3" borderId="0" xfId="0" applyFont="1" applyFill="1"/>
    <xf numFmtId="2" fontId="20" fillId="0" borderId="7" xfId="0" applyNumberFormat="1" applyFont="1" applyBorder="1" applyAlignment="1">
      <alignment horizontal="center"/>
    </xf>
    <xf numFmtId="2" fontId="20" fillId="0" borderId="8" xfId="0" applyNumberFormat="1" applyFont="1" applyBorder="1" applyAlignment="1">
      <alignment horizontal="center"/>
    </xf>
    <xf numFmtId="2" fontId="20" fillId="0" borderId="9" xfId="0" applyNumberFormat="1" applyFont="1" applyBorder="1" applyAlignment="1">
      <alignment horizontal="center"/>
    </xf>
    <xf numFmtId="0" fontId="19" fillId="3" borderId="0" xfId="0" applyFont="1" applyFill="1" applyAlignment="1">
      <alignment horizontal="left"/>
    </xf>
    <xf numFmtId="2" fontId="23" fillId="0" borderId="7" xfId="0" applyNumberFormat="1" applyFont="1" applyBorder="1"/>
    <xf numFmtId="2" fontId="23" fillId="0" borderId="8" xfId="0" applyNumberFormat="1" applyFont="1" applyBorder="1"/>
    <xf numFmtId="2" fontId="23" fillId="0" borderId="9" xfId="0" applyNumberFormat="1" applyFont="1" applyBorder="1"/>
    <xf numFmtId="2" fontId="23" fillId="0" borderId="8" xfId="0" applyNumberFormat="1" applyFont="1" applyBorder="1" applyAlignment="1">
      <alignment horizontal="center"/>
    </xf>
    <xf numFmtId="2" fontId="23" fillId="0" borderId="7" xfId="0" applyNumberFormat="1" applyFont="1" applyBorder="1" applyAlignment="1">
      <alignment horizontal="center"/>
    </xf>
    <xf numFmtId="2" fontId="23" fillId="0" borderId="9" xfId="0" applyNumberFormat="1" applyFont="1" applyBorder="1" applyAlignment="1">
      <alignment horizontal="center"/>
    </xf>
    <xf numFmtId="2" fontId="20" fillId="0" borderId="7" xfId="0" applyNumberFormat="1" applyFont="1" applyBorder="1"/>
    <xf numFmtId="2" fontId="20" fillId="0" borderId="8" xfId="0" applyNumberFormat="1" applyFont="1" applyBorder="1"/>
    <xf numFmtId="2" fontId="20" fillId="0" borderId="9" xfId="0" applyNumberFormat="1" applyFont="1" applyBorder="1"/>
    <xf numFmtId="0" fontId="0" fillId="0" borderId="0" xfId="0" applyFill="1"/>
    <xf numFmtId="2" fontId="20" fillId="0" borderId="7" xfId="0" applyNumberFormat="1" applyFont="1" applyBorder="1" applyAlignment="1">
      <alignment horizontal="center" vertical="center"/>
    </xf>
    <xf numFmtId="2" fontId="20" fillId="0" borderId="8" xfId="0" applyNumberFormat="1" applyFont="1" applyBorder="1" applyAlignment="1">
      <alignment horizontal="center" vertical="center"/>
    </xf>
    <xf numFmtId="0" fontId="19" fillId="0" borderId="66" xfId="0" applyFont="1" applyBorder="1" applyAlignment="1">
      <alignment horizontal="center"/>
    </xf>
    <xf numFmtId="0" fontId="21" fillId="0" borderId="67" xfId="0" applyFont="1" applyBorder="1"/>
    <xf numFmtId="2" fontId="18" fillId="0" borderId="50" xfId="0" applyNumberFormat="1" applyFont="1" applyBorder="1"/>
    <xf numFmtId="2" fontId="20" fillId="0" borderId="10" xfId="0" applyNumberFormat="1" applyFont="1" applyFill="1" applyBorder="1"/>
    <xf numFmtId="0" fontId="18" fillId="0" borderId="35" xfId="0" applyFont="1" applyBorder="1"/>
    <xf numFmtId="0" fontId="21" fillId="0" borderId="3" xfId="0" applyFont="1" applyBorder="1"/>
    <xf numFmtId="2" fontId="18" fillId="0" borderId="3" xfId="0" applyNumberFormat="1" applyFont="1" applyBorder="1"/>
    <xf numFmtId="2" fontId="18" fillId="0" borderId="3" xfId="0" applyNumberFormat="1" applyFont="1" applyFill="1" applyBorder="1"/>
    <xf numFmtId="2" fontId="20" fillId="0" borderId="3" xfId="0" applyNumberFormat="1" applyFont="1" applyFill="1" applyBorder="1"/>
    <xf numFmtId="0" fontId="18" fillId="0" borderId="3" xfId="0" applyFont="1" applyBorder="1"/>
    <xf numFmtId="2" fontId="18" fillId="0" borderId="68" xfId="0" applyNumberFormat="1" applyFont="1" applyBorder="1" applyAlignment="1">
      <alignment horizontal="center"/>
    </xf>
    <xf numFmtId="2" fontId="18" fillId="0" borderId="11" xfId="0" applyNumberFormat="1" applyFont="1" applyBorder="1" applyAlignment="1">
      <alignment horizontal="center"/>
    </xf>
    <xf numFmtId="2" fontId="18" fillId="0" borderId="36" xfId="0" applyNumberFormat="1" applyFont="1" applyBorder="1" applyAlignment="1">
      <alignment horizontal="center"/>
    </xf>
    <xf numFmtId="2" fontId="18" fillId="0" borderId="38" xfId="0" applyNumberFormat="1" applyFont="1" applyBorder="1" applyAlignment="1">
      <alignment horizontal="center"/>
    </xf>
    <xf numFmtId="2" fontId="20" fillId="0" borderId="12" xfId="0" applyNumberFormat="1" applyFont="1" applyBorder="1" applyAlignment="1">
      <alignment horizontal="center" vertical="center"/>
    </xf>
    <xf numFmtId="0" fontId="18" fillId="0" borderId="69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70" xfId="0" applyFont="1" applyBorder="1" applyAlignment="1">
      <alignment horizontal="center"/>
    </xf>
    <xf numFmtId="0" fontId="18" fillId="0" borderId="39" xfId="0" applyFont="1" applyFill="1" applyBorder="1" applyAlignment="1">
      <alignment horizontal="center"/>
    </xf>
    <xf numFmtId="0" fontId="18" fillId="0" borderId="39" xfId="0" applyFont="1" applyBorder="1" applyAlignment="1">
      <alignment horizontal="center"/>
    </xf>
    <xf numFmtId="0" fontId="18" fillId="0" borderId="71" xfId="0" applyFont="1" applyBorder="1" applyAlignment="1">
      <alignment horizontal="center"/>
    </xf>
    <xf numFmtId="2" fontId="18" fillId="0" borderId="12" xfId="0" applyNumberFormat="1" applyFont="1" applyBorder="1" applyAlignment="1">
      <alignment horizontal="center"/>
    </xf>
    <xf numFmtId="2" fontId="18" fillId="0" borderId="72" xfId="0" applyNumberFormat="1" applyFont="1" applyFill="1" applyBorder="1" applyAlignment="1">
      <alignment horizontal="center"/>
    </xf>
    <xf numFmtId="2" fontId="18" fillId="0" borderId="72" xfId="0" applyNumberFormat="1" applyFont="1" applyBorder="1" applyAlignment="1">
      <alignment horizontal="center"/>
    </xf>
    <xf numFmtId="2" fontId="18" fillId="0" borderId="14" xfId="0" applyNumberFormat="1" applyFont="1" applyBorder="1" applyAlignment="1">
      <alignment horizontal="center"/>
    </xf>
    <xf numFmtId="2" fontId="20" fillId="0" borderId="3" xfId="0" applyNumberFormat="1" applyFont="1" applyFill="1" applyBorder="1" applyAlignment="1">
      <alignment horizontal="right"/>
    </xf>
    <xf numFmtId="2" fontId="20" fillId="0" borderId="6" xfId="0" applyNumberFormat="1" applyFont="1" applyBorder="1" applyAlignment="1">
      <alignment horizontal="center"/>
    </xf>
    <xf numFmtId="2" fontId="20" fillId="0" borderId="15" xfId="0" applyNumberFormat="1" applyFont="1" applyBorder="1" applyAlignment="1">
      <alignment horizontal="center"/>
    </xf>
    <xf numFmtId="2" fontId="20" fillId="0" borderId="16" xfId="0" applyNumberFormat="1" applyFont="1" applyBorder="1"/>
    <xf numFmtId="2" fontId="20" fillId="0" borderId="6" xfId="0" applyNumberFormat="1" applyFont="1" applyBorder="1"/>
    <xf numFmtId="2" fontId="23" fillId="0" borderId="8" xfId="0" applyNumberFormat="1" applyFont="1" applyBorder="1" applyAlignment="1">
      <alignment horizontal="right"/>
    </xf>
    <xf numFmtId="2" fontId="23" fillId="0" borderId="16" xfId="0" applyNumberFormat="1" applyFont="1" applyBorder="1" applyAlignment="1">
      <alignment horizontal="center"/>
    </xf>
    <xf numFmtId="2" fontId="23" fillId="0" borderId="16" xfId="0" applyNumberFormat="1" applyFont="1" applyBorder="1"/>
    <xf numFmtId="2" fontId="23" fillId="4" borderId="8" xfId="0" applyNumberFormat="1" applyFont="1" applyFill="1" applyBorder="1"/>
    <xf numFmtId="0" fontId="19" fillId="5" borderId="30" xfId="0" applyFont="1" applyFill="1" applyBorder="1"/>
    <xf numFmtId="2" fontId="19" fillId="5" borderId="48" xfId="0" applyNumberFormat="1" applyFont="1" applyFill="1" applyBorder="1"/>
    <xf numFmtId="0" fontId="19" fillId="0" borderId="30" xfId="0" applyFont="1" applyFill="1" applyBorder="1"/>
    <xf numFmtId="0" fontId="26" fillId="0" borderId="54" xfId="0" applyFont="1" applyFill="1" applyBorder="1"/>
    <xf numFmtId="2" fontId="26" fillId="0" borderId="8" xfId="0" applyNumberFormat="1" applyFont="1" applyFill="1" applyBorder="1" applyAlignment="1">
      <alignment horizontal="center"/>
    </xf>
    <xf numFmtId="2" fontId="23" fillId="0" borderId="8" xfId="0" applyNumberFormat="1" applyFont="1" applyFill="1" applyBorder="1"/>
    <xf numFmtId="0" fontId="28" fillId="0" borderId="43" xfId="0" applyFont="1" applyBorder="1" applyAlignment="1">
      <alignment horizontal="center" vertical="center" wrapText="1"/>
    </xf>
    <xf numFmtId="0" fontId="28" fillId="0" borderId="44" xfId="0" applyFont="1" applyBorder="1" applyAlignment="1">
      <alignment horizontal="center" vertical="center" wrapText="1"/>
    </xf>
    <xf numFmtId="0" fontId="28" fillId="0" borderId="45" xfId="0" applyFont="1" applyFill="1" applyBorder="1" applyAlignment="1">
      <alignment horizontal="center" vertical="center" wrapText="1"/>
    </xf>
    <xf numFmtId="0" fontId="28" fillId="0" borderId="46" xfId="0" applyFont="1" applyFill="1" applyBorder="1" applyAlignment="1">
      <alignment horizontal="center" vertical="center" wrapText="1"/>
    </xf>
    <xf numFmtId="0" fontId="28" fillId="0" borderId="44" xfId="0" applyFont="1" applyFill="1" applyBorder="1" applyAlignment="1">
      <alignment horizontal="center" vertical="center" textRotation="90"/>
    </xf>
    <xf numFmtId="0" fontId="28" fillId="0" borderId="45" xfId="0" applyFont="1" applyFill="1" applyBorder="1" applyAlignment="1">
      <alignment horizontal="center" vertical="center" textRotation="90"/>
    </xf>
    <xf numFmtId="0" fontId="28" fillId="0" borderId="46" xfId="0" applyFont="1" applyFill="1" applyBorder="1" applyAlignment="1">
      <alignment horizontal="center" vertical="center" textRotation="90"/>
    </xf>
    <xf numFmtId="0" fontId="29" fillId="0" borderId="1" xfId="0" applyFont="1" applyBorder="1" applyAlignment="1">
      <alignment horizontal="center" vertical="center" textRotation="90" wrapText="1"/>
    </xf>
    <xf numFmtId="0" fontId="28" fillId="0" borderId="57" xfId="0" applyFont="1" applyBorder="1" applyAlignment="1">
      <alignment horizontal="center"/>
    </xf>
    <xf numFmtId="0" fontId="30" fillId="0" borderId="58" xfId="0" applyFont="1" applyBorder="1"/>
    <xf numFmtId="0" fontId="30" fillId="0" borderId="58" xfId="0" applyFont="1" applyBorder="1" applyAlignment="1">
      <alignment horizontal="center"/>
    </xf>
    <xf numFmtId="2" fontId="30" fillId="0" borderId="58" xfId="0" applyNumberFormat="1" applyFont="1" applyBorder="1" applyAlignment="1">
      <alignment horizontal="center"/>
    </xf>
    <xf numFmtId="2" fontId="29" fillId="0" borderId="7" xfId="0" applyNumberFormat="1" applyFont="1" applyBorder="1" applyAlignment="1">
      <alignment horizontal="center" vertical="center"/>
    </xf>
    <xf numFmtId="2" fontId="30" fillId="0" borderId="58" xfId="0" applyNumberFormat="1" applyFont="1" applyBorder="1"/>
    <xf numFmtId="2" fontId="29" fillId="0" borderId="7" xfId="0" applyNumberFormat="1" applyFont="1" applyBorder="1"/>
    <xf numFmtId="0" fontId="28" fillId="0" borderId="53" xfId="0" applyFont="1" applyBorder="1" applyAlignment="1">
      <alignment horizontal="center"/>
    </xf>
    <xf numFmtId="0" fontId="30" fillId="0" borderId="54" xfId="0" applyFont="1" applyFill="1" applyBorder="1"/>
    <xf numFmtId="0" fontId="30" fillId="0" borderId="54" xfId="0" applyFont="1" applyFill="1" applyBorder="1" applyAlignment="1">
      <alignment horizontal="center"/>
    </xf>
    <xf numFmtId="2" fontId="30" fillId="0" borderId="58" xfId="0" applyNumberFormat="1" applyFont="1" applyFill="1" applyBorder="1" applyAlignment="1">
      <alignment horizontal="center"/>
    </xf>
    <xf numFmtId="2" fontId="30" fillId="0" borderId="54" xfId="0" applyNumberFormat="1" applyFont="1" applyBorder="1"/>
    <xf numFmtId="2" fontId="29" fillId="0" borderId="8" xfId="0" applyNumberFormat="1" applyFont="1" applyBorder="1"/>
    <xf numFmtId="2" fontId="30" fillId="0" borderId="30" xfId="0" applyNumberFormat="1" applyFont="1" applyBorder="1"/>
    <xf numFmtId="2" fontId="29" fillId="0" borderId="8" xfId="0" applyNumberFormat="1" applyFont="1" applyFill="1" applyBorder="1" applyAlignment="1">
      <alignment horizontal="center" vertical="center"/>
    </xf>
    <xf numFmtId="0" fontId="30" fillId="0" borderId="54" xfId="0" applyFont="1" applyBorder="1"/>
    <xf numFmtId="0" fontId="30" fillId="0" borderId="73" xfId="0" applyFont="1" applyBorder="1"/>
    <xf numFmtId="0" fontId="31" fillId="0" borderId="54" xfId="0" applyFont="1" applyFill="1" applyBorder="1"/>
    <xf numFmtId="0" fontId="31" fillId="0" borderId="54" xfId="0" applyFont="1" applyFill="1" applyBorder="1" applyAlignment="1">
      <alignment horizontal="center"/>
    </xf>
    <xf numFmtId="2" fontId="31" fillId="0" borderId="58" xfId="0" applyNumberFormat="1" applyFont="1" applyFill="1" applyBorder="1" applyAlignment="1">
      <alignment horizontal="center"/>
    </xf>
    <xf numFmtId="0" fontId="30" fillId="0" borderId="54" xfId="0" applyFont="1" applyBorder="1" applyAlignment="1">
      <alignment horizontal="center"/>
    </xf>
    <xf numFmtId="2" fontId="29" fillId="0" borderId="8" xfId="0" applyNumberFormat="1" applyFont="1" applyBorder="1" applyAlignment="1">
      <alignment horizontal="center" vertical="center"/>
    </xf>
    <xf numFmtId="0" fontId="28" fillId="0" borderId="55" xfId="0" applyFont="1" applyBorder="1" applyAlignment="1">
      <alignment horizontal="center"/>
    </xf>
    <xf numFmtId="0" fontId="30" fillId="0" borderId="56" xfId="0" applyFont="1" applyFill="1" applyBorder="1"/>
    <xf numFmtId="0" fontId="30" fillId="0" borderId="56" xfId="0" applyFont="1" applyFill="1" applyBorder="1" applyAlignment="1">
      <alignment horizontal="center"/>
    </xf>
    <xf numFmtId="2" fontId="29" fillId="0" borderId="9" xfId="0" applyNumberFormat="1" applyFont="1" applyBorder="1" applyAlignment="1">
      <alignment horizontal="center" vertical="center"/>
    </xf>
    <xf numFmtId="2" fontId="30" fillId="0" borderId="56" xfId="0" applyNumberFormat="1" applyFont="1" applyFill="1" applyBorder="1"/>
    <xf numFmtId="2" fontId="29" fillId="0" borderId="9" xfId="0" applyNumberFormat="1" applyFont="1" applyBorder="1"/>
    <xf numFmtId="0" fontId="28" fillId="0" borderId="74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8" fillId="0" borderId="32" xfId="0" applyFont="1" applyFill="1" applyBorder="1" applyAlignment="1">
      <alignment horizontal="center" vertical="center" wrapText="1"/>
    </xf>
    <xf numFmtId="0" fontId="28" fillId="0" borderId="69" xfId="0" applyFont="1" applyFill="1" applyBorder="1" applyAlignment="1">
      <alignment horizontal="center" vertical="center" wrapText="1"/>
    </xf>
    <xf numFmtId="0" fontId="28" fillId="0" borderId="31" xfId="0" applyFont="1" applyFill="1" applyBorder="1" applyAlignment="1">
      <alignment horizontal="center" vertical="center" textRotation="90"/>
    </xf>
    <xf numFmtId="0" fontId="28" fillId="0" borderId="32" xfId="0" applyFont="1" applyFill="1" applyBorder="1" applyAlignment="1">
      <alignment horizontal="center" vertical="center" textRotation="90"/>
    </xf>
    <xf numFmtId="0" fontId="28" fillId="0" borderId="33" xfId="0" applyFont="1" applyFill="1" applyBorder="1" applyAlignment="1">
      <alignment horizontal="center" vertical="center" textRotation="90"/>
    </xf>
    <xf numFmtId="0" fontId="29" fillId="0" borderId="14" xfId="0" applyFont="1" applyBorder="1" applyAlignment="1">
      <alignment horizontal="center" vertical="center" textRotation="90" wrapText="1"/>
    </xf>
    <xf numFmtId="0" fontId="28" fillId="0" borderId="34" xfId="0" applyFont="1" applyBorder="1" applyAlignment="1">
      <alignment horizontal="center"/>
    </xf>
    <xf numFmtId="0" fontId="30" fillId="0" borderId="35" xfId="0" applyFont="1" applyBorder="1"/>
    <xf numFmtId="0" fontId="30" fillId="0" borderId="35" xfId="0" applyFont="1" applyBorder="1" applyAlignment="1">
      <alignment horizontal="center"/>
    </xf>
    <xf numFmtId="2" fontId="30" fillId="0" borderId="35" xfId="0" applyNumberFormat="1" applyFont="1" applyBorder="1" applyAlignment="1">
      <alignment horizontal="center"/>
    </xf>
    <xf numFmtId="2" fontId="29" fillId="0" borderId="6" xfId="0" applyNumberFormat="1" applyFont="1" applyBorder="1" applyAlignment="1">
      <alignment horizontal="center"/>
    </xf>
    <xf numFmtId="2" fontId="32" fillId="0" borderId="3" xfId="0" applyNumberFormat="1" applyFont="1" applyBorder="1" applyAlignment="1">
      <alignment horizontal="center"/>
    </xf>
    <xf numFmtId="2" fontId="30" fillId="0" borderId="36" xfId="0" applyNumberFormat="1" applyFont="1" applyBorder="1" applyAlignment="1">
      <alignment horizontal="center"/>
    </xf>
    <xf numFmtId="0" fontId="28" fillId="0" borderId="37" xfId="0" applyFont="1" applyBorder="1" applyAlignment="1">
      <alignment horizontal="center"/>
    </xf>
    <xf numFmtId="0" fontId="30" fillId="0" borderId="30" xfId="0" applyFont="1" applyBorder="1"/>
    <xf numFmtId="0" fontId="30" fillId="0" borderId="30" xfId="0" applyFont="1" applyBorder="1" applyAlignment="1">
      <alignment horizontal="center"/>
    </xf>
    <xf numFmtId="2" fontId="29" fillId="0" borderId="17" xfId="0" applyNumberFormat="1" applyFont="1" applyBorder="1" applyAlignment="1">
      <alignment horizontal="center"/>
    </xf>
    <xf numFmtId="2" fontId="30" fillId="0" borderId="38" xfId="0" applyNumberFormat="1" applyFont="1" applyBorder="1" applyAlignment="1">
      <alignment horizontal="center"/>
    </xf>
    <xf numFmtId="2" fontId="30" fillId="0" borderId="39" xfId="0" applyNumberFormat="1" applyFont="1" applyBorder="1"/>
    <xf numFmtId="0" fontId="28" fillId="0" borderId="40" xfId="0" applyFont="1" applyBorder="1" applyAlignment="1">
      <alignment horizontal="center"/>
    </xf>
    <xf numFmtId="0" fontId="30" fillId="0" borderId="41" xfId="0" applyFont="1" applyFill="1" applyBorder="1"/>
    <xf numFmtId="0" fontId="30" fillId="0" borderId="41" xfId="0" applyFont="1" applyFill="1" applyBorder="1" applyAlignment="1">
      <alignment horizontal="center"/>
    </xf>
    <xf numFmtId="2" fontId="30" fillId="0" borderId="35" xfId="0" applyNumberFormat="1" applyFont="1" applyFill="1" applyBorder="1" applyAlignment="1">
      <alignment horizontal="center"/>
    </xf>
    <xf numFmtId="2" fontId="29" fillId="0" borderId="15" xfId="0" applyNumberFormat="1" applyFont="1" applyBorder="1" applyAlignment="1">
      <alignment horizontal="center"/>
    </xf>
    <xf numFmtId="2" fontId="30" fillId="0" borderId="42" xfId="0" applyNumberFormat="1" applyFont="1" applyBorder="1" applyAlignment="1">
      <alignment horizontal="center"/>
    </xf>
    <xf numFmtId="2" fontId="30" fillId="0" borderId="41" xfId="0" applyNumberFormat="1" applyFont="1" applyBorder="1"/>
    <xf numFmtId="0" fontId="19" fillId="0" borderId="48" xfId="0" applyFont="1" applyFill="1" applyBorder="1"/>
    <xf numFmtId="2" fontId="19" fillId="0" borderId="48" xfId="0" applyNumberFormat="1" applyFont="1" applyFill="1" applyBorder="1"/>
    <xf numFmtId="0" fontId="30" fillId="0" borderId="30" xfId="0" applyFont="1" applyFill="1" applyBorder="1"/>
    <xf numFmtId="0" fontId="30" fillId="0" borderId="30" xfId="0" applyFont="1" applyFill="1" applyBorder="1" applyAlignment="1">
      <alignment horizontal="center"/>
    </xf>
    <xf numFmtId="2" fontId="20" fillId="0" borderId="3" xfId="0" applyNumberFormat="1" applyFont="1" applyBorder="1" applyAlignment="1">
      <alignment horizontal="center"/>
    </xf>
    <xf numFmtId="2" fontId="23" fillId="0" borderId="30" xfId="0" applyNumberFormat="1" applyFont="1" applyFill="1" applyBorder="1" applyAlignment="1">
      <alignment horizontal="center"/>
    </xf>
    <xf numFmtId="2" fontId="28" fillId="0" borderId="54" xfId="0" applyNumberFormat="1" applyFont="1" applyBorder="1" applyAlignment="1">
      <alignment horizontal="center"/>
    </xf>
    <xf numFmtId="2" fontId="30" fillId="0" borderId="54" xfId="0" applyNumberFormat="1" applyFont="1" applyBorder="1" applyAlignment="1">
      <alignment horizontal="center"/>
    </xf>
    <xf numFmtId="2" fontId="33" fillId="0" borderId="56" xfId="0" applyNumberFormat="1" applyFont="1" applyBorder="1" applyAlignment="1">
      <alignment horizontal="center"/>
    </xf>
    <xf numFmtId="2" fontId="19" fillId="0" borderId="30" xfId="0" applyNumberFormat="1" applyFont="1" applyBorder="1" applyAlignment="1">
      <alignment horizontal="center"/>
    </xf>
    <xf numFmtId="2" fontId="23" fillId="0" borderId="8" xfId="0" applyNumberFormat="1" applyFont="1" applyFill="1" applyBorder="1" applyAlignment="1">
      <alignment horizontal="center"/>
    </xf>
    <xf numFmtId="0" fontId="26" fillId="0" borderId="30" xfId="0" applyFont="1" applyFill="1" applyBorder="1"/>
    <xf numFmtId="0" fontId="26" fillId="0" borderId="30" xfId="0" applyFont="1" applyFill="1" applyBorder="1" applyAlignment="1">
      <alignment horizontal="center"/>
    </xf>
    <xf numFmtId="2" fontId="26" fillId="0" borderId="48" xfId="0" applyNumberFormat="1" applyFont="1" applyFill="1" applyBorder="1"/>
    <xf numFmtId="2" fontId="28" fillId="0" borderId="3" xfId="0" applyNumberFormat="1" applyFont="1" applyBorder="1" applyAlignment="1">
      <alignment horizontal="center"/>
    </xf>
    <xf numFmtId="2" fontId="22" fillId="0" borderId="30" xfId="0" applyNumberFormat="1" applyFont="1" applyBorder="1" applyAlignment="1">
      <alignment horizontal="center"/>
    </xf>
    <xf numFmtId="2" fontId="19" fillId="0" borderId="54" xfId="0" applyNumberFormat="1" applyFont="1" applyBorder="1" applyAlignment="1">
      <alignment horizontal="center" wrapText="1"/>
    </xf>
    <xf numFmtId="0" fontId="24" fillId="0" borderId="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2" fontId="22" fillId="0" borderId="3" xfId="0" applyNumberFormat="1" applyFont="1" applyBorder="1" applyAlignment="1">
      <alignment horizontal="center" vertical="center"/>
    </xf>
    <xf numFmtId="2" fontId="24" fillId="0" borderId="3" xfId="0" applyNumberFormat="1" applyFont="1" applyBorder="1" applyAlignment="1">
      <alignment horizontal="center" vertical="center"/>
    </xf>
    <xf numFmtId="2" fontId="24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2" fontId="24" fillId="0" borderId="18" xfId="0" applyNumberFormat="1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2" fontId="22" fillId="0" borderId="0" xfId="0" applyNumberFormat="1" applyFont="1" applyBorder="1" applyAlignment="1">
      <alignment horizontal="center" vertical="center"/>
    </xf>
    <xf numFmtId="2" fontId="22" fillId="0" borderId="18" xfId="0" applyNumberFormat="1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/>
    </xf>
    <xf numFmtId="16" fontId="30" fillId="0" borderId="3" xfId="0" applyNumberFormat="1" applyFont="1" applyBorder="1" applyAlignment="1">
      <alignment horizontal="center" vertical="center"/>
    </xf>
    <xf numFmtId="165" fontId="28" fillId="0" borderId="3" xfId="0" applyNumberFormat="1" applyFont="1" applyBorder="1" applyAlignment="1">
      <alignment horizontal="center" vertical="center"/>
    </xf>
    <xf numFmtId="0" fontId="30" fillId="0" borderId="0" xfId="0" applyFont="1" applyFill="1"/>
    <xf numFmtId="0" fontId="30" fillId="0" borderId="0" xfId="0" applyFont="1" applyFill="1" applyAlignment="1">
      <alignment wrapText="1"/>
    </xf>
    <xf numFmtId="0" fontId="28" fillId="0" borderId="0" xfId="0" applyFont="1" applyFill="1" applyAlignment="1">
      <alignment horizontal="center" vertical="center"/>
    </xf>
    <xf numFmtId="0" fontId="30" fillId="0" borderId="3" xfId="0" applyFont="1" applyFill="1" applyBorder="1"/>
    <xf numFmtId="0" fontId="30" fillId="0" borderId="3" xfId="0" applyFont="1" applyFill="1" applyBorder="1" applyAlignment="1">
      <alignment wrapText="1"/>
    </xf>
    <xf numFmtId="2" fontId="30" fillId="0" borderId="3" xfId="0" applyNumberFormat="1" applyFont="1" applyBorder="1" applyAlignment="1">
      <alignment horizontal="center" vertical="center"/>
    </xf>
    <xf numFmtId="2" fontId="30" fillId="0" borderId="30" xfId="0" applyNumberFormat="1" applyFont="1" applyFill="1" applyBorder="1"/>
    <xf numFmtId="0" fontId="30" fillId="0" borderId="39" xfId="0" applyFont="1" applyBorder="1"/>
    <xf numFmtId="2" fontId="30" fillId="0" borderId="48" xfId="0" applyNumberFormat="1" applyFont="1" applyBorder="1"/>
    <xf numFmtId="2" fontId="30" fillId="0" borderId="70" xfId="0" applyNumberFormat="1" applyFont="1" applyBorder="1"/>
    <xf numFmtId="2" fontId="29" fillId="0" borderId="8" xfId="0" applyNumberFormat="1" applyFont="1" applyBorder="1" applyAlignment="1">
      <alignment horizontal="right"/>
    </xf>
    <xf numFmtId="0" fontId="28" fillId="0" borderId="47" xfId="0" applyFont="1" applyBorder="1" applyAlignment="1">
      <alignment horizontal="center"/>
    </xf>
    <xf numFmtId="0" fontId="30" fillId="0" borderId="48" xfId="0" applyFont="1" applyBorder="1"/>
    <xf numFmtId="0" fontId="30" fillId="0" borderId="48" xfId="0" applyFont="1" applyBorder="1" applyAlignment="1">
      <alignment horizontal="center"/>
    </xf>
    <xf numFmtId="2" fontId="30" fillId="0" borderId="48" xfId="0" applyNumberFormat="1" applyFont="1" applyBorder="1" applyAlignment="1">
      <alignment horizontal="center"/>
    </xf>
    <xf numFmtId="2" fontId="29" fillId="0" borderId="7" xfId="0" applyNumberFormat="1" applyFont="1" applyBorder="1" applyAlignment="1">
      <alignment horizontal="center"/>
    </xf>
    <xf numFmtId="2" fontId="30" fillId="0" borderId="48" xfId="0" applyNumberFormat="1" applyFont="1" applyFill="1" applyBorder="1" applyAlignment="1">
      <alignment horizontal="center"/>
    </xf>
    <xf numFmtId="2" fontId="28" fillId="0" borderId="30" xfId="0" applyNumberFormat="1" applyFont="1" applyBorder="1" applyAlignment="1">
      <alignment horizontal="center"/>
    </xf>
    <xf numFmtId="0" fontId="31" fillId="0" borderId="30" xfId="0" applyFont="1" applyBorder="1"/>
    <xf numFmtId="0" fontId="30" fillId="0" borderId="41" xfId="0" applyFont="1" applyBorder="1"/>
    <xf numFmtId="0" fontId="30" fillId="0" borderId="41" xfId="0" applyFont="1" applyBorder="1" applyAlignment="1">
      <alignment horizontal="center"/>
    </xf>
    <xf numFmtId="2" fontId="29" fillId="0" borderId="9" xfId="0" applyNumberFormat="1" applyFont="1" applyBorder="1" applyAlignment="1">
      <alignment horizontal="center"/>
    </xf>
    <xf numFmtId="2" fontId="30" fillId="0" borderId="41" xfId="0" applyNumberFormat="1" applyFont="1" applyBorder="1" applyAlignment="1">
      <alignment horizontal="center"/>
    </xf>
    <xf numFmtId="0" fontId="24" fillId="0" borderId="30" xfId="0" applyFont="1" applyFill="1" applyBorder="1"/>
    <xf numFmtId="0" fontId="24" fillId="0" borderId="48" xfId="0" applyFont="1" applyBorder="1"/>
    <xf numFmtId="0" fontId="24" fillId="0" borderId="41" xfId="0" applyFont="1" applyBorder="1"/>
    <xf numFmtId="0" fontId="28" fillId="0" borderId="75" xfId="0" applyFont="1" applyBorder="1" applyAlignment="1">
      <alignment horizontal="center"/>
    </xf>
    <xf numFmtId="0" fontId="28" fillId="0" borderId="67" xfId="0" applyFont="1" applyBorder="1" applyAlignment="1">
      <alignment horizontal="center"/>
    </xf>
    <xf numFmtId="0" fontId="28" fillId="0" borderId="67" xfId="0" applyFont="1" applyBorder="1" applyAlignment="1">
      <alignment horizontal="center" wrapText="1"/>
    </xf>
    <xf numFmtId="0" fontId="28" fillId="0" borderId="76" xfId="0" applyFont="1" applyFill="1" applyBorder="1" applyAlignment="1">
      <alignment horizontal="center" wrapText="1"/>
    </xf>
    <xf numFmtId="0" fontId="28" fillId="0" borderId="67" xfId="0" applyFont="1" applyFill="1" applyBorder="1" applyAlignment="1">
      <alignment horizontal="center"/>
    </xf>
    <xf numFmtId="0" fontId="28" fillId="0" borderId="69" xfId="0" applyFont="1" applyFill="1" applyBorder="1" applyAlignment="1">
      <alignment horizontal="center"/>
    </xf>
    <xf numFmtId="0" fontId="28" fillId="0" borderId="76" xfId="0" applyFont="1" applyFill="1" applyBorder="1" applyAlignment="1">
      <alignment horizontal="center"/>
    </xf>
    <xf numFmtId="0" fontId="29" fillId="0" borderId="12" xfId="0" applyFont="1" applyBorder="1" applyAlignment="1">
      <alignment horizontal="center" wrapText="1"/>
    </xf>
    <xf numFmtId="0" fontId="30" fillId="0" borderId="3" xfId="0" applyFont="1" applyBorder="1" applyAlignment="1">
      <alignment vertical="center"/>
    </xf>
    <xf numFmtId="2" fontId="30" fillId="6" borderId="3" xfId="0" applyNumberFormat="1" applyFont="1" applyFill="1" applyBorder="1" applyAlignment="1">
      <alignment horizontal="center" vertical="center"/>
    </xf>
    <xf numFmtId="2" fontId="30" fillId="0" borderId="3" xfId="0" applyNumberFormat="1" applyFont="1" applyBorder="1" applyAlignment="1">
      <alignment vertical="center"/>
    </xf>
    <xf numFmtId="2" fontId="29" fillId="0" borderId="3" xfId="0" applyNumberFormat="1" applyFont="1" applyBorder="1" applyAlignment="1">
      <alignment horizontal="center" vertical="center"/>
    </xf>
    <xf numFmtId="0" fontId="30" fillId="0" borderId="3" xfId="0" applyFont="1" applyBorder="1" applyAlignment="1">
      <alignment horizontal="center"/>
    </xf>
    <xf numFmtId="2" fontId="30" fillId="0" borderId="3" xfId="0" applyNumberFormat="1" applyFont="1" applyBorder="1" applyAlignment="1">
      <alignment horizontal="center"/>
    </xf>
    <xf numFmtId="2" fontId="30" fillId="7" borderId="3" xfId="0" applyNumberFormat="1" applyFont="1" applyFill="1" applyBorder="1" applyAlignment="1">
      <alignment horizontal="center" vertical="center"/>
    </xf>
    <xf numFmtId="2" fontId="30" fillId="0" borderId="3" xfId="0" applyNumberFormat="1" applyFont="1" applyFill="1" applyBorder="1" applyAlignment="1">
      <alignment vertical="center"/>
    </xf>
    <xf numFmtId="2" fontId="11" fillId="0" borderId="3" xfId="0" applyNumberFormat="1" applyFont="1" applyBorder="1" applyAlignment="1">
      <alignment horizontal="center" vertical="center"/>
    </xf>
    <xf numFmtId="2" fontId="30" fillId="6" borderId="3" xfId="0" applyNumberFormat="1" applyFont="1" applyFill="1" applyBorder="1" applyAlignment="1">
      <alignment horizontal="center"/>
    </xf>
    <xf numFmtId="2" fontId="30" fillId="8" borderId="3" xfId="0" applyNumberFormat="1" applyFont="1" applyFill="1" applyBorder="1" applyAlignment="1">
      <alignment vertical="center"/>
    </xf>
    <xf numFmtId="2" fontId="29" fillId="9" borderId="3" xfId="0" applyNumberFormat="1" applyFont="1" applyFill="1" applyBorder="1" applyAlignment="1">
      <alignment horizontal="center" vertical="center"/>
    </xf>
    <xf numFmtId="0" fontId="30" fillId="0" borderId="3" xfId="0" applyFont="1" applyFill="1" applyBorder="1" applyAlignment="1">
      <alignment vertical="center"/>
    </xf>
    <xf numFmtId="2" fontId="30" fillId="7" borderId="3" xfId="0" applyNumberFormat="1" applyFont="1" applyFill="1" applyBorder="1"/>
    <xf numFmtId="2" fontId="30" fillId="8" borderId="3" xfId="0" applyNumberFormat="1" applyFont="1" applyFill="1" applyBorder="1"/>
    <xf numFmtId="2" fontId="32" fillId="9" borderId="3" xfId="0" applyNumberFormat="1" applyFont="1" applyFill="1" applyBorder="1"/>
    <xf numFmtId="2" fontId="32" fillId="0" borderId="3" xfId="0" applyNumberFormat="1" applyFont="1" applyBorder="1" applyAlignment="1">
      <alignment horizontal="center" vertical="center"/>
    </xf>
    <xf numFmtId="2" fontId="19" fillId="0" borderId="38" xfId="0" applyNumberFormat="1" applyFont="1" applyBorder="1" applyAlignment="1">
      <alignment horizontal="center"/>
    </xf>
    <xf numFmtId="2" fontId="19" fillId="0" borderId="11" xfId="0" applyNumberFormat="1" applyFont="1" applyBorder="1" applyAlignment="1">
      <alignment horizontal="center"/>
    </xf>
    <xf numFmtId="2" fontId="30" fillId="0" borderId="3" xfId="0" applyNumberFormat="1" applyFont="1" applyBorder="1" applyAlignment="1">
      <alignment horizontal="center" vertical="center" wrapText="1"/>
    </xf>
    <xf numFmtId="2" fontId="28" fillId="0" borderId="3" xfId="0" applyNumberFormat="1" applyFont="1" applyBorder="1" applyAlignment="1">
      <alignment horizontal="center" vertical="center" wrapText="1"/>
    </xf>
    <xf numFmtId="2" fontId="28" fillId="0" borderId="3" xfId="0" applyNumberFormat="1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2" fontId="28" fillId="7" borderId="13" xfId="0" applyNumberFormat="1" applyFont="1" applyFill="1" applyBorder="1" applyAlignment="1">
      <alignment horizontal="right" vertical="center"/>
    </xf>
    <xf numFmtId="2" fontId="34" fillId="0" borderId="77" xfId="0" applyNumberFormat="1" applyFont="1" applyBorder="1"/>
    <xf numFmtId="2" fontId="17" fillId="0" borderId="39" xfId="0" applyNumberFormat="1" applyFont="1" applyBorder="1" applyAlignment="1">
      <alignment horizontal="center"/>
    </xf>
    <xf numFmtId="2" fontId="17" fillId="0" borderId="39" xfId="0" applyNumberFormat="1" applyFont="1" applyBorder="1"/>
    <xf numFmtId="2" fontId="18" fillId="0" borderId="71" xfId="0" applyNumberFormat="1" applyFont="1" applyBorder="1"/>
    <xf numFmtId="0" fontId="19" fillId="0" borderId="50" xfId="0" applyFont="1" applyFill="1" applyBorder="1" applyAlignment="1">
      <alignment horizontal="center" vertical="center" textRotation="90"/>
    </xf>
    <xf numFmtId="0" fontId="19" fillId="0" borderId="65" xfId="0" applyFont="1" applyFill="1" applyBorder="1" applyAlignment="1">
      <alignment horizontal="center" vertical="center" textRotation="90"/>
    </xf>
    <xf numFmtId="0" fontId="19" fillId="0" borderId="78" xfId="0" applyFont="1" applyFill="1" applyBorder="1" applyAlignment="1">
      <alignment horizontal="center" vertical="center" textRotation="90"/>
    </xf>
    <xf numFmtId="0" fontId="20" fillId="0" borderId="10" xfId="0" applyFont="1" applyBorder="1" applyAlignment="1">
      <alignment horizontal="center" vertical="center" textRotation="90" wrapText="1"/>
    </xf>
    <xf numFmtId="0" fontId="0" fillId="0" borderId="3" xfId="0" applyBorder="1"/>
    <xf numFmtId="2" fontId="0" fillId="0" borderId="3" xfId="0" applyNumberFormat="1" applyBorder="1"/>
    <xf numFmtId="2" fontId="17" fillId="0" borderId="3" xfId="0" applyNumberFormat="1" applyFont="1" applyBorder="1"/>
    <xf numFmtId="2" fontId="19" fillId="0" borderId="3" xfId="0" applyNumberFormat="1" applyFont="1" applyFill="1" applyBorder="1" applyAlignment="1">
      <alignment horizontal="center"/>
    </xf>
    <xf numFmtId="2" fontId="24" fillId="0" borderId="60" xfId="0" applyNumberFormat="1" applyFont="1" applyBorder="1" applyAlignment="1">
      <alignment horizontal="center" vertical="center"/>
    </xf>
    <xf numFmtId="2" fontId="24" fillId="0" borderId="54" xfId="0" applyNumberFormat="1" applyFont="1" applyBorder="1" applyAlignment="1">
      <alignment horizontal="center" vertical="center"/>
    </xf>
    <xf numFmtId="2" fontId="24" fillId="0" borderId="59" xfId="0" applyNumberFormat="1" applyFont="1" applyFill="1" applyBorder="1" applyAlignment="1">
      <alignment horizontal="center" vertical="center"/>
    </xf>
    <xf numFmtId="2" fontId="24" fillId="0" borderId="62" xfId="0" applyNumberFormat="1" applyFont="1" applyBorder="1" applyAlignment="1">
      <alignment horizontal="center" vertical="center"/>
    </xf>
    <xf numFmtId="2" fontId="24" fillId="0" borderId="79" xfId="0" applyNumberFormat="1" applyFont="1" applyBorder="1" applyAlignment="1">
      <alignment horizontal="center" vertical="center"/>
    </xf>
    <xf numFmtId="2" fontId="24" fillId="0" borderId="5" xfId="0" applyNumberFormat="1" applyFont="1" applyBorder="1" applyAlignment="1">
      <alignment horizontal="center" vertical="center"/>
    </xf>
    <xf numFmtId="2" fontId="0" fillId="0" borderId="3" xfId="0" applyNumberFormat="1" applyFill="1" applyBorder="1"/>
    <xf numFmtId="2" fontId="21" fillId="0" borderId="8" xfId="0" applyNumberFormat="1" applyFont="1" applyBorder="1" applyAlignment="1">
      <alignment horizontal="center" vertical="center"/>
    </xf>
    <xf numFmtId="2" fontId="19" fillId="0" borderId="39" xfId="0" applyNumberFormat="1" applyFont="1" applyBorder="1" applyAlignment="1">
      <alignment horizontal="center" vertical="center"/>
    </xf>
    <xf numFmtId="2" fontId="19" fillId="0" borderId="39" xfId="0" applyNumberFormat="1" applyFont="1" applyBorder="1" applyAlignment="1">
      <alignment horizontal="center"/>
    </xf>
    <xf numFmtId="2" fontId="19" fillId="0" borderId="39" xfId="0" applyNumberFormat="1" applyFont="1" applyBorder="1"/>
    <xf numFmtId="2" fontId="19" fillId="0" borderId="3" xfId="0" applyNumberFormat="1" applyFont="1" applyBorder="1" applyAlignment="1">
      <alignment horizontal="center"/>
    </xf>
    <xf numFmtId="2" fontId="34" fillId="0" borderId="35" xfId="0" applyNumberFormat="1" applyFont="1" applyBorder="1" applyAlignment="1">
      <alignment horizontal="center"/>
    </xf>
    <xf numFmtId="2" fontId="34" fillId="0" borderId="30" xfId="0" applyNumberFormat="1" applyFont="1" applyBorder="1" applyAlignment="1">
      <alignment horizontal="center"/>
    </xf>
    <xf numFmtId="2" fontId="34" fillId="0" borderId="52" xfId="0" applyNumberFormat="1" applyFont="1" applyBorder="1" applyAlignment="1">
      <alignment horizontal="center"/>
    </xf>
    <xf numFmtId="2" fontId="34" fillId="0" borderId="56" xfId="0" applyNumberFormat="1" applyFont="1" applyBorder="1" applyAlignment="1">
      <alignment horizontal="center"/>
    </xf>
    <xf numFmtId="2" fontId="18" fillId="0" borderId="58" xfId="0" applyNumberFormat="1" applyFont="1" applyBorder="1"/>
    <xf numFmtId="2" fontId="19" fillId="0" borderId="54" xfId="0" applyNumberFormat="1" applyFont="1" applyBorder="1" applyAlignment="1">
      <alignment horizontal="center"/>
    </xf>
    <xf numFmtId="2" fontId="18" fillId="0" borderId="54" xfId="0" applyNumberFormat="1" applyFont="1" applyBorder="1" applyAlignment="1">
      <alignment horizontal="center"/>
    </xf>
    <xf numFmtId="2" fontId="20" fillId="0" borderId="56" xfId="0" applyNumberFormat="1" applyFont="1" applyBorder="1" applyAlignment="1">
      <alignment horizontal="center"/>
    </xf>
    <xf numFmtId="2" fontId="18" fillId="0" borderId="41" xfId="0" applyNumberFormat="1" applyFont="1" applyBorder="1" applyAlignment="1">
      <alignment horizontal="center"/>
    </xf>
    <xf numFmtId="2" fontId="34" fillId="0" borderId="35" xfId="0" applyNumberFormat="1" applyFont="1" applyFill="1" applyBorder="1" applyAlignment="1">
      <alignment horizontal="center"/>
    </xf>
    <xf numFmtId="2" fontId="34" fillId="0" borderId="30" xfId="0" applyNumberFormat="1" applyFont="1" applyFill="1" applyBorder="1" applyAlignment="1">
      <alignment horizontal="center"/>
    </xf>
    <xf numFmtId="2" fontId="20" fillId="0" borderId="30" xfId="0" applyNumberFormat="1" applyFont="1" applyFill="1" applyBorder="1" applyAlignment="1">
      <alignment horizontal="center"/>
    </xf>
    <xf numFmtId="2" fontId="21" fillId="0" borderId="52" xfId="0" applyNumberFormat="1" applyFont="1" applyFill="1" applyBorder="1" applyAlignment="1">
      <alignment horizontal="center"/>
    </xf>
    <xf numFmtId="2" fontId="34" fillId="0" borderId="54" xfId="0" applyNumberFormat="1" applyFont="1" applyFill="1" applyBorder="1" applyAlignment="1">
      <alignment horizontal="center"/>
    </xf>
    <xf numFmtId="2" fontId="34" fillId="0" borderId="56" xfId="0" applyNumberFormat="1" applyFont="1" applyFill="1" applyBorder="1" applyAlignment="1">
      <alignment horizontal="center"/>
    </xf>
    <xf numFmtId="2" fontId="34" fillId="0" borderId="60" xfId="0" applyNumberFormat="1" applyFont="1" applyBorder="1" applyAlignment="1">
      <alignment horizontal="center"/>
    </xf>
    <xf numFmtId="2" fontId="34" fillId="0" borderId="54" xfId="0" applyNumberFormat="1" applyFont="1" applyBorder="1" applyAlignment="1">
      <alignment horizontal="center"/>
    </xf>
    <xf numFmtId="2" fontId="34" fillId="0" borderId="62" xfId="0" applyNumberFormat="1" applyFont="1" applyBorder="1" applyAlignment="1">
      <alignment horizontal="center"/>
    </xf>
    <xf numFmtId="2" fontId="34" fillId="0" borderId="3" xfId="0" applyNumberFormat="1" applyFont="1" applyBorder="1" applyAlignment="1">
      <alignment horizontal="center"/>
    </xf>
    <xf numFmtId="2" fontId="34" fillId="0" borderId="5" xfId="0" applyNumberFormat="1" applyFont="1" applyBorder="1" applyAlignment="1">
      <alignment horizontal="center"/>
    </xf>
    <xf numFmtId="0" fontId="19" fillId="0" borderId="3" xfId="0" applyFont="1" applyBorder="1" applyAlignment="1">
      <alignment horizontal="center" vertical="center"/>
    </xf>
    <xf numFmtId="2" fontId="18" fillId="0" borderId="0" xfId="0" applyNumberFormat="1" applyFont="1"/>
    <xf numFmtId="0" fontId="24" fillId="0" borderId="20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13" xfId="0" applyFont="1" applyBorder="1" applyAlignment="1">
      <alignment horizontal="center" vertical="center"/>
    </xf>
    <xf numFmtId="0" fontId="28" fillId="7" borderId="13" xfId="0" applyFont="1" applyFill="1" applyBorder="1" applyAlignment="1">
      <alignment horizontal="center" vertical="center" wrapText="1"/>
    </xf>
    <xf numFmtId="0" fontId="28" fillId="7" borderId="11" xfId="0" applyFont="1" applyFill="1" applyBorder="1" applyAlignment="1">
      <alignment horizontal="center" vertical="center" wrapText="1"/>
    </xf>
    <xf numFmtId="0" fontId="30" fillId="7" borderId="13" xfId="0" applyFont="1" applyFill="1" applyBorder="1" applyAlignment="1">
      <alignment horizontal="center" vertical="center"/>
    </xf>
    <xf numFmtId="0" fontId="30" fillId="7" borderId="19" xfId="0" applyFont="1" applyFill="1" applyBorder="1" applyAlignment="1">
      <alignment horizontal="center" vertical="center"/>
    </xf>
    <xf numFmtId="0" fontId="30" fillId="7" borderId="11" xfId="0" applyFont="1" applyFill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36" fillId="10" borderId="25" xfId="2" applyFont="1" applyFill="1" applyBorder="1" applyAlignment="1">
      <alignment horizontal="center" vertical="center"/>
    </xf>
    <xf numFmtId="0" fontId="36" fillId="10" borderId="26" xfId="2" applyFont="1" applyFill="1" applyBorder="1" applyAlignment="1">
      <alignment horizontal="center" vertical="center"/>
    </xf>
    <xf numFmtId="0" fontId="36" fillId="10" borderId="27" xfId="2" applyFont="1" applyFill="1" applyBorder="1" applyAlignment="1">
      <alignment horizontal="center" vertical="center"/>
    </xf>
    <xf numFmtId="0" fontId="37" fillId="10" borderId="25" xfId="2" applyFont="1" applyFill="1" applyBorder="1" applyAlignment="1">
      <alignment horizontal="center" vertical="center"/>
    </xf>
    <xf numFmtId="0" fontId="37" fillId="10" borderId="26" xfId="2" applyFont="1" applyFill="1" applyBorder="1" applyAlignment="1">
      <alignment horizontal="center" vertical="center"/>
    </xf>
    <xf numFmtId="0" fontId="37" fillId="10" borderId="27" xfId="2" applyFont="1" applyFill="1" applyBorder="1" applyAlignment="1">
      <alignment horizontal="center" vertical="center"/>
    </xf>
    <xf numFmtId="0" fontId="37" fillId="10" borderId="25" xfId="2" applyFont="1" applyFill="1" applyBorder="1" applyAlignment="1">
      <alignment horizontal="center"/>
    </xf>
    <xf numFmtId="0" fontId="37" fillId="10" borderId="26" xfId="2" applyFont="1" applyFill="1" applyBorder="1" applyAlignment="1">
      <alignment horizontal="center"/>
    </xf>
    <xf numFmtId="0" fontId="37" fillId="10" borderId="27" xfId="2" applyFont="1" applyFill="1" applyBorder="1" applyAlignment="1">
      <alignment horizontal="center"/>
    </xf>
    <xf numFmtId="0" fontId="36" fillId="10" borderId="25" xfId="2" applyFont="1" applyFill="1" applyBorder="1" applyAlignment="1">
      <alignment horizontal="center"/>
    </xf>
    <xf numFmtId="0" fontId="36" fillId="10" borderId="26" xfId="2" applyFont="1" applyFill="1" applyBorder="1" applyAlignment="1">
      <alignment horizontal="center"/>
    </xf>
    <xf numFmtId="0" fontId="36" fillId="10" borderId="27" xfId="2" applyFont="1" applyFill="1" applyBorder="1" applyAlignment="1">
      <alignment horizontal="center"/>
    </xf>
    <xf numFmtId="0" fontId="36" fillId="10" borderId="28" xfId="2" applyFont="1" applyFill="1" applyBorder="1" applyAlignment="1">
      <alignment horizontal="center"/>
    </xf>
    <xf numFmtId="2" fontId="30" fillId="0" borderId="3" xfId="0" applyNumberFormat="1" applyFont="1" applyBorder="1" applyAlignment="1">
      <alignment horizontal="right"/>
    </xf>
    <xf numFmtId="0" fontId="30" fillId="0" borderId="3" xfId="0" applyFont="1" applyBorder="1" applyAlignment="1">
      <alignment horizontal="right"/>
    </xf>
    <xf numFmtId="0" fontId="30" fillId="0" borderId="3" xfId="0" applyFont="1" applyBorder="1" applyAlignment="1">
      <alignment horizontal="right" vertical="center"/>
    </xf>
    <xf numFmtId="0" fontId="30" fillId="0" borderId="20" xfId="0" applyFont="1" applyBorder="1" applyAlignment="1">
      <alignment horizontal="center"/>
    </xf>
    <xf numFmtId="0" fontId="30" fillId="0" borderId="21" xfId="0" applyFont="1" applyBorder="1" applyAlignment="1">
      <alignment horizontal="center"/>
    </xf>
    <xf numFmtId="0" fontId="28" fillId="0" borderId="13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13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166" fontId="30" fillId="0" borderId="3" xfId="1" applyNumberFormat="1" applyFont="1" applyBorder="1" applyAlignment="1">
      <alignment horizontal="center"/>
    </xf>
    <xf numFmtId="166" fontId="30" fillId="0" borderId="13" xfId="1" applyNumberFormat="1" applyFont="1" applyBorder="1" applyAlignment="1">
      <alignment horizontal="center"/>
    </xf>
    <xf numFmtId="0" fontId="13" fillId="0" borderId="29" xfId="0" applyFont="1" applyBorder="1" applyAlignment="1">
      <alignment horizontal="left" vertical="top" wrapText="1"/>
    </xf>
    <xf numFmtId="0" fontId="38" fillId="0" borderId="0" xfId="0" applyFont="1" applyBorder="1" applyAlignment="1">
      <alignment horizontal="left" vertical="top" wrapText="1"/>
    </xf>
    <xf numFmtId="0" fontId="38" fillId="0" borderId="29" xfId="0" applyFont="1" applyBorder="1" applyAlignment="1">
      <alignment horizontal="left" vertical="top" wrapText="1"/>
    </xf>
    <xf numFmtId="166" fontId="30" fillId="0" borderId="19" xfId="1" applyNumberFormat="1" applyFont="1" applyBorder="1" applyAlignment="1">
      <alignment horizontal="center"/>
    </xf>
  </cellXfs>
  <cellStyles count="3">
    <cellStyle name="Currency" xfId="1" builtinId="4"/>
    <cellStyle name="Normal" xfId="0" builtinId="0"/>
    <cellStyle name="Output" xfId="2" builtin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K113"/>
  <sheetViews>
    <sheetView tabSelected="1" view="pageBreakPreview" zoomScale="90" zoomScaleNormal="70" zoomScaleSheetLayoutView="90" workbookViewId="0">
      <selection activeCell="I22" sqref="I22"/>
    </sheetView>
  </sheetViews>
  <sheetFormatPr defaultRowHeight="18.75" x14ac:dyDescent="0.25"/>
  <cols>
    <col min="1" max="1" width="9.140625" style="263"/>
    <col min="2" max="2" width="31.28515625" style="263" customWidth="1"/>
    <col min="3" max="3" width="12.85546875" style="263" customWidth="1"/>
    <col min="4" max="4" width="14.5703125" style="266" customWidth="1"/>
    <col min="5" max="5" width="13.28515625" style="265" customWidth="1"/>
    <col min="6" max="6" width="16.42578125" style="264" customWidth="1"/>
    <col min="7" max="7" width="12.5703125" style="266" customWidth="1"/>
    <col min="8" max="8" width="12.42578125" style="263" customWidth="1"/>
    <col min="9" max="9" width="12" style="263" customWidth="1"/>
    <col min="10" max="10" width="12.42578125" style="263" customWidth="1"/>
    <col min="11" max="13" width="11.85546875" style="263" customWidth="1"/>
    <col min="14" max="14" width="12.42578125" style="263" customWidth="1"/>
    <col min="15" max="15" width="15.42578125" style="263" customWidth="1"/>
    <col min="16" max="16" width="13.42578125" style="263" customWidth="1"/>
    <col min="17" max="17" width="12.85546875" style="263" customWidth="1"/>
    <col min="18" max="18" width="13.5703125" style="263" customWidth="1"/>
    <col min="19" max="19" width="12.85546875" style="263" customWidth="1"/>
    <col min="20" max="16384" width="9.140625" style="263"/>
  </cols>
  <sheetData>
    <row r="1" spans="1:37" ht="30" customHeight="1" x14ac:dyDescent="0.25">
      <c r="A1" s="387" t="s">
        <v>168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7"/>
      <c r="S1" s="388"/>
      <c r="T1" s="261"/>
      <c r="U1" s="261"/>
      <c r="V1" s="261"/>
      <c r="W1" s="261"/>
      <c r="X1" s="261"/>
      <c r="Y1" s="261"/>
      <c r="Z1" s="261"/>
      <c r="AA1" s="261"/>
      <c r="AB1" s="261"/>
      <c r="AC1" s="261"/>
      <c r="AD1" s="261"/>
      <c r="AE1" s="261"/>
      <c r="AF1" s="261"/>
      <c r="AG1" s="261"/>
      <c r="AH1" s="261"/>
      <c r="AI1" s="261"/>
      <c r="AJ1" s="261"/>
      <c r="AK1" s="262"/>
    </row>
    <row r="2" spans="1:37" ht="56.25" customHeight="1" thickBot="1" x14ac:dyDescent="0.3">
      <c r="A2" s="276" t="s">
        <v>126</v>
      </c>
      <c r="B2" s="274" t="s">
        <v>1</v>
      </c>
      <c r="C2" s="275" t="s">
        <v>2</v>
      </c>
      <c r="D2" s="332" t="s">
        <v>125</v>
      </c>
      <c r="E2" s="333" t="s">
        <v>147</v>
      </c>
      <c r="F2" s="274" t="s">
        <v>122</v>
      </c>
      <c r="G2" s="334" t="s">
        <v>3</v>
      </c>
      <c r="H2" s="274" t="s">
        <v>4</v>
      </c>
      <c r="I2" s="274" t="s">
        <v>5</v>
      </c>
      <c r="J2" s="274" t="s">
        <v>6</v>
      </c>
      <c r="K2" s="274" t="s">
        <v>7</v>
      </c>
      <c r="L2" s="274" t="s">
        <v>8</v>
      </c>
      <c r="M2" s="274" t="s">
        <v>9</v>
      </c>
      <c r="N2" s="274" t="s">
        <v>10</v>
      </c>
      <c r="O2" s="274" t="s">
        <v>11</v>
      </c>
      <c r="P2" s="274" t="s">
        <v>12</v>
      </c>
      <c r="Q2" s="274" t="s">
        <v>13</v>
      </c>
      <c r="R2" s="274" t="s">
        <v>14</v>
      </c>
      <c r="S2" s="335" t="s">
        <v>66</v>
      </c>
      <c r="T2" s="261"/>
      <c r="U2" s="261"/>
      <c r="V2" s="261"/>
      <c r="W2" s="261"/>
      <c r="X2" s="261"/>
      <c r="Y2" s="261"/>
      <c r="Z2" s="261"/>
      <c r="AA2" s="261"/>
      <c r="AB2" s="261"/>
      <c r="AC2" s="261"/>
      <c r="AD2" s="261"/>
      <c r="AE2" s="261"/>
      <c r="AF2" s="261"/>
      <c r="AG2" s="261"/>
      <c r="AH2" s="261"/>
      <c r="AI2" s="261"/>
      <c r="AJ2" s="261"/>
      <c r="AK2" s="262"/>
    </row>
    <row r="3" spans="1:37" ht="21" x14ac:dyDescent="0.35">
      <c r="A3" s="230">
        <v>1</v>
      </c>
      <c r="B3" s="230" t="s">
        <v>16</v>
      </c>
      <c r="C3" s="230">
        <v>74</v>
      </c>
      <c r="D3" s="230">
        <v>14.8</v>
      </c>
      <c r="E3" s="230">
        <v>0</v>
      </c>
      <c r="F3" s="337"/>
      <c r="G3" s="230">
        <v>14.8</v>
      </c>
      <c r="H3" s="230">
        <f>G3</f>
        <v>14.8</v>
      </c>
      <c r="I3" s="230">
        <f t="shared" ref="I3:J3" si="0">H3</f>
        <v>14.8</v>
      </c>
      <c r="J3" s="230">
        <f t="shared" si="0"/>
        <v>14.8</v>
      </c>
      <c r="K3" s="230"/>
      <c r="L3" s="230"/>
      <c r="M3" s="230"/>
      <c r="N3" s="230"/>
      <c r="O3" s="230"/>
      <c r="P3" s="230"/>
      <c r="Q3" s="230"/>
      <c r="R3" s="230"/>
      <c r="S3" s="230">
        <f>D3*1</f>
        <v>14.8</v>
      </c>
      <c r="T3" s="261"/>
      <c r="U3" s="261"/>
      <c r="V3" s="261"/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  <c r="AJ3" s="261"/>
      <c r="AK3" s="262"/>
    </row>
    <row r="4" spans="1:37" ht="21" x14ac:dyDescent="0.35">
      <c r="A4" s="230">
        <v>2</v>
      </c>
      <c r="B4" s="230" t="s">
        <v>81</v>
      </c>
      <c r="C4" s="230">
        <v>74</v>
      </c>
      <c r="D4" s="230">
        <v>14.8</v>
      </c>
      <c r="E4" s="230">
        <v>0</v>
      </c>
      <c r="F4" s="16"/>
      <c r="G4" s="230">
        <v>14.8</v>
      </c>
      <c r="H4" s="230">
        <v>14.8</v>
      </c>
      <c r="I4" s="230">
        <v>14.8</v>
      </c>
      <c r="J4" s="230">
        <v>14.8</v>
      </c>
      <c r="K4" s="230">
        <v>14.8</v>
      </c>
      <c r="L4" s="230">
        <v>14.8</v>
      </c>
      <c r="M4" s="230">
        <v>14.8</v>
      </c>
      <c r="N4" s="230">
        <v>14.8</v>
      </c>
      <c r="O4" s="230">
        <v>14.8</v>
      </c>
      <c r="P4" s="230">
        <v>14.8</v>
      </c>
      <c r="Q4" s="230">
        <v>14.8</v>
      </c>
      <c r="R4" s="230">
        <v>14.8</v>
      </c>
      <c r="S4" s="230">
        <v>0</v>
      </c>
      <c r="T4" s="261"/>
      <c r="U4" s="261"/>
      <c r="V4" s="261"/>
      <c r="W4" s="261"/>
      <c r="X4" s="261"/>
      <c r="Y4" s="261"/>
      <c r="Z4" s="261"/>
      <c r="AA4" s="261"/>
      <c r="AB4" s="261"/>
      <c r="AC4" s="261"/>
      <c r="AD4" s="261"/>
      <c r="AE4" s="261"/>
      <c r="AF4" s="261"/>
      <c r="AG4" s="261"/>
      <c r="AH4" s="261"/>
      <c r="AI4" s="261"/>
      <c r="AJ4" s="261"/>
      <c r="AK4" s="262"/>
    </row>
    <row r="5" spans="1:37" ht="21" x14ac:dyDescent="0.35">
      <c r="A5" s="230">
        <v>3</v>
      </c>
      <c r="B5" s="230" t="s">
        <v>59</v>
      </c>
      <c r="C5" s="230">
        <v>74</v>
      </c>
      <c r="D5" s="230">
        <v>14.8</v>
      </c>
      <c r="E5" s="230">
        <v>0</v>
      </c>
      <c r="F5" s="358"/>
      <c r="G5" s="230">
        <v>14.8</v>
      </c>
      <c r="H5" s="230">
        <v>14.8</v>
      </c>
      <c r="I5" s="230">
        <v>14.8</v>
      </c>
      <c r="J5" s="230"/>
      <c r="K5" s="230"/>
      <c r="L5" s="230"/>
      <c r="M5" s="230"/>
      <c r="N5" s="230"/>
      <c r="O5" s="230"/>
      <c r="P5" s="230"/>
      <c r="Q5" s="230"/>
      <c r="R5" s="230"/>
      <c r="S5" s="230">
        <f>14.8*2</f>
        <v>29.6</v>
      </c>
      <c r="T5" s="261"/>
      <c r="U5" s="261"/>
      <c r="V5" s="261"/>
      <c r="W5" s="261"/>
      <c r="X5" s="261"/>
      <c r="Y5" s="261"/>
      <c r="Z5" s="261"/>
      <c r="AA5" s="261"/>
      <c r="AB5" s="261"/>
      <c r="AC5" s="261"/>
      <c r="AD5" s="261"/>
      <c r="AE5" s="261"/>
      <c r="AF5" s="261"/>
      <c r="AG5" s="261"/>
      <c r="AH5" s="261"/>
      <c r="AI5" s="261"/>
      <c r="AJ5" s="261"/>
      <c r="AK5" s="262"/>
    </row>
    <row r="6" spans="1:37" ht="21" x14ac:dyDescent="0.35">
      <c r="A6" s="230"/>
      <c r="B6" s="230" t="s">
        <v>61</v>
      </c>
      <c r="C6" s="230">
        <v>126</v>
      </c>
      <c r="D6" s="230">
        <v>25.2</v>
      </c>
      <c r="E6" s="230">
        <v>705</v>
      </c>
      <c r="F6" s="357" t="s">
        <v>92</v>
      </c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>
        <f>E6+D6+25.2</f>
        <v>755.40000000000009</v>
      </c>
      <c r="T6" s="261"/>
      <c r="U6" s="261"/>
      <c r="V6" s="261"/>
      <c r="W6" s="261"/>
      <c r="X6" s="261"/>
      <c r="Y6" s="261"/>
      <c r="Z6" s="261"/>
      <c r="AA6" s="261"/>
      <c r="AB6" s="261"/>
      <c r="AC6" s="261"/>
      <c r="AD6" s="261"/>
      <c r="AE6" s="261"/>
      <c r="AF6" s="261"/>
      <c r="AG6" s="261"/>
      <c r="AH6" s="261"/>
      <c r="AI6" s="261"/>
      <c r="AJ6" s="261"/>
      <c r="AK6" s="262"/>
    </row>
    <row r="7" spans="1:37" ht="21" x14ac:dyDescent="0.35">
      <c r="A7" s="230">
        <v>6</v>
      </c>
      <c r="B7" s="230" t="s">
        <v>99</v>
      </c>
      <c r="C7" s="230">
        <v>74</v>
      </c>
      <c r="D7" s="230">
        <v>14.8</v>
      </c>
      <c r="E7" s="230">
        <v>0</v>
      </c>
      <c r="F7" s="16"/>
      <c r="G7" s="230">
        <v>14.8</v>
      </c>
      <c r="H7" s="230">
        <v>14.8</v>
      </c>
      <c r="I7" s="230">
        <v>14.8</v>
      </c>
      <c r="J7" s="230">
        <v>14.8</v>
      </c>
      <c r="K7" s="230"/>
      <c r="L7" s="230"/>
      <c r="M7" s="230"/>
      <c r="N7" s="230"/>
      <c r="O7" s="230"/>
      <c r="P7" s="230"/>
      <c r="Q7" s="230"/>
      <c r="R7" s="230"/>
      <c r="S7" s="230">
        <f>D7</f>
        <v>14.8</v>
      </c>
      <c r="T7" s="261"/>
      <c r="U7" s="261"/>
      <c r="V7" s="261"/>
      <c r="W7" s="261"/>
      <c r="X7" s="261"/>
      <c r="Y7" s="261"/>
      <c r="Z7" s="261"/>
      <c r="AA7" s="261"/>
      <c r="AB7" s="261"/>
      <c r="AC7" s="261"/>
      <c r="AD7" s="261"/>
      <c r="AE7" s="261"/>
      <c r="AF7" s="261"/>
      <c r="AG7" s="261"/>
      <c r="AH7" s="261"/>
      <c r="AI7" s="261"/>
      <c r="AJ7" s="261"/>
      <c r="AK7" s="262"/>
    </row>
    <row r="8" spans="1:37" ht="21" x14ac:dyDescent="0.35">
      <c r="A8" s="230">
        <v>7</v>
      </c>
      <c r="B8" s="230" t="s">
        <v>67</v>
      </c>
      <c r="C8" s="230">
        <v>74</v>
      </c>
      <c r="D8" s="230">
        <v>14.8</v>
      </c>
      <c r="E8" s="230">
        <v>0</v>
      </c>
      <c r="F8" s="359"/>
      <c r="G8" s="230">
        <v>14.8</v>
      </c>
      <c r="H8" s="230">
        <v>14.8</v>
      </c>
      <c r="I8" s="230">
        <v>14.8</v>
      </c>
      <c r="J8" s="230">
        <v>14.8</v>
      </c>
      <c r="K8" s="230">
        <v>14.8</v>
      </c>
      <c r="L8" s="230"/>
      <c r="M8" s="230"/>
      <c r="N8" s="230"/>
      <c r="O8" s="230"/>
      <c r="P8" s="230"/>
      <c r="Q8" s="230"/>
      <c r="R8" s="230"/>
      <c r="S8" s="230">
        <v>0</v>
      </c>
      <c r="T8" s="261"/>
      <c r="U8" s="261"/>
      <c r="V8" s="261"/>
      <c r="W8" s="261"/>
      <c r="X8" s="261"/>
      <c r="Y8" s="261"/>
      <c r="Z8" s="261"/>
      <c r="AA8" s="261"/>
      <c r="AB8" s="261"/>
      <c r="AC8" s="261"/>
      <c r="AD8" s="261"/>
      <c r="AE8" s="261"/>
      <c r="AF8" s="261"/>
      <c r="AG8" s="261"/>
      <c r="AH8" s="261"/>
      <c r="AI8" s="261"/>
      <c r="AJ8" s="261"/>
      <c r="AK8" s="262"/>
    </row>
    <row r="9" spans="1:37" ht="21.75" thickBot="1" x14ac:dyDescent="0.4">
      <c r="A9" s="230">
        <v>8</v>
      </c>
      <c r="B9" s="230" t="s">
        <v>58</v>
      </c>
      <c r="C9" s="230">
        <v>74</v>
      </c>
      <c r="D9" s="230">
        <v>14.8</v>
      </c>
      <c r="E9" s="230">
        <v>0</v>
      </c>
      <c r="F9" s="340"/>
      <c r="G9" s="230">
        <f>D9</f>
        <v>14.8</v>
      </c>
      <c r="H9" s="230">
        <v>14.8</v>
      </c>
      <c r="I9" s="230">
        <v>14.8</v>
      </c>
      <c r="J9" s="230">
        <v>14.8</v>
      </c>
      <c r="K9" s="230">
        <v>14.8</v>
      </c>
      <c r="L9" s="230"/>
      <c r="M9" s="230"/>
      <c r="N9" s="230"/>
      <c r="O9" s="230"/>
      <c r="P9" s="230"/>
      <c r="Q9" s="230"/>
      <c r="R9" s="230"/>
      <c r="S9" s="230">
        <v>0</v>
      </c>
      <c r="T9" s="261"/>
      <c r="U9" s="261"/>
      <c r="V9" s="261"/>
      <c r="W9" s="261"/>
      <c r="X9" s="261"/>
      <c r="Y9" s="261"/>
      <c r="Z9" s="261"/>
      <c r="AA9" s="261"/>
      <c r="AB9" s="261"/>
      <c r="AC9" s="261"/>
      <c r="AD9" s="261"/>
      <c r="AE9" s="261"/>
      <c r="AF9" s="261"/>
      <c r="AG9" s="261"/>
      <c r="AH9" s="261"/>
      <c r="AI9" s="261"/>
      <c r="AJ9" s="261"/>
      <c r="AK9" s="262"/>
    </row>
    <row r="10" spans="1:37" ht="21" x14ac:dyDescent="0.35">
      <c r="A10" s="230">
        <v>9</v>
      </c>
      <c r="B10" s="230" t="s">
        <v>17</v>
      </c>
      <c r="C10" s="230">
        <v>57</v>
      </c>
      <c r="D10" s="230">
        <v>11.4</v>
      </c>
      <c r="E10" s="230">
        <v>0</v>
      </c>
      <c r="F10" s="99"/>
      <c r="G10" s="230">
        <f>D10</f>
        <v>11.4</v>
      </c>
      <c r="H10" s="230">
        <v>11.4</v>
      </c>
      <c r="I10" s="230">
        <v>11.4</v>
      </c>
      <c r="J10" s="230">
        <v>11.4</v>
      </c>
      <c r="K10" s="230">
        <v>11.4</v>
      </c>
      <c r="L10" s="230"/>
      <c r="M10" s="230"/>
      <c r="N10" s="230"/>
      <c r="O10" s="230"/>
      <c r="P10" s="230"/>
      <c r="Q10" s="230"/>
      <c r="R10" s="230"/>
      <c r="S10" s="230">
        <v>0</v>
      </c>
      <c r="T10" s="261"/>
      <c r="U10" s="261"/>
      <c r="V10" s="261"/>
      <c r="W10" s="261"/>
      <c r="X10" s="261"/>
      <c r="Y10" s="261"/>
      <c r="Z10" s="261"/>
      <c r="AA10" s="261"/>
      <c r="AB10" s="261"/>
      <c r="AC10" s="261"/>
      <c r="AD10" s="261"/>
      <c r="AE10" s="261"/>
      <c r="AF10" s="261"/>
      <c r="AG10" s="261"/>
      <c r="AH10" s="261"/>
      <c r="AI10" s="261"/>
      <c r="AJ10" s="261"/>
      <c r="AK10" s="262"/>
    </row>
    <row r="11" spans="1:37" ht="21" x14ac:dyDescent="0.35">
      <c r="A11" s="230">
        <v>10</v>
      </c>
      <c r="B11" s="230" t="s">
        <v>57</v>
      </c>
      <c r="C11" s="230">
        <v>87</v>
      </c>
      <c r="D11" s="230">
        <v>17.399999999999999</v>
      </c>
      <c r="E11" s="230">
        <v>0</v>
      </c>
      <c r="F11" s="99"/>
      <c r="G11" s="230">
        <v>17.399999999999999</v>
      </c>
      <c r="H11" s="230">
        <f>D11</f>
        <v>17.399999999999999</v>
      </c>
      <c r="I11" s="230">
        <v>17.399999999999999</v>
      </c>
      <c r="J11" s="230">
        <v>17.399999999999999</v>
      </c>
      <c r="K11" s="230">
        <v>17.399999999999999</v>
      </c>
      <c r="L11" s="230"/>
      <c r="M11" s="230"/>
      <c r="N11" s="230"/>
      <c r="O11" s="230"/>
      <c r="P11" s="230"/>
      <c r="Q11" s="230"/>
      <c r="R11" s="230"/>
      <c r="S11" s="230">
        <v>0</v>
      </c>
      <c r="T11" s="261"/>
      <c r="U11" s="261"/>
      <c r="V11" s="261"/>
      <c r="W11" s="261"/>
      <c r="X11" s="261"/>
      <c r="Y11" s="261"/>
      <c r="Z11" s="261"/>
      <c r="AA11" s="261"/>
      <c r="AB11" s="261"/>
      <c r="AC11" s="261"/>
      <c r="AD11" s="261"/>
      <c r="AE11" s="261"/>
      <c r="AF11" s="261"/>
      <c r="AG11" s="261"/>
      <c r="AH11" s="261"/>
      <c r="AI11" s="261"/>
      <c r="AJ11" s="261"/>
      <c r="AK11" s="262"/>
    </row>
    <row r="12" spans="1:37" ht="21" x14ac:dyDescent="0.35">
      <c r="A12" s="230">
        <v>11</v>
      </c>
      <c r="B12" s="230" t="s">
        <v>18</v>
      </c>
      <c r="C12" s="230">
        <v>86</v>
      </c>
      <c r="D12" s="230">
        <v>17.2</v>
      </c>
      <c r="E12" s="230">
        <v>0</v>
      </c>
      <c r="F12" s="99"/>
      <c r="G12" s="230">
        <v>17.2</v>
      </c>
      <c r="H12" s="230">
        <v>17.2</v>
      </c>
      <c r="I12" s="230">
        <v>17.2</v>
      </c>
      <c r="J12" s="230">
        <f>I12</f>
        <v>17.2</v>
      </c>
      <c r="K12" s="230"/>
      <c r="L12" s="230"/>
      <c r="M12" s="230"/>
      <c r="N12" s="230"/>
      <c r="O12" s="230"/>
      <c r="P12" s="230"/>
      <c r="Q12" s="230"/>
      <c r="R12" s="230"/>
      <c r="S12" s="230">
        <f>D12</f>
        <v>17.2</v>
      </c>
      <c r="T12" s="261"/>
      <c r="U12" s="261"/>
      <c r="V12" s="261"/>
      <c r="W12" s="261"/>
      <c r="X12" s="261"/>
      <c r="Y12" s="261"/>
      <c r="Z12" s="261"/>
      <c r="AA12" s="261"/>
      <c r="AB12" s="261"/>
      <c r="AC12" s="261"/>
      <c r="AD12" s="261"/>
      <c r="AE12" s="261"/>
      <c r="AF12" s="261"/>
      <c r="AG12" s="261"/>
      <c r="AH12" s="261"/>
      <c r="AI12" s="261"/>
      <c r="AJ12" s="261"/>
      <c r="AK12" s="262"/>
    </row>
    <row r="13" spans="1:37" ht="21" x14ac:dyDescent="0.35">
      <c r="A13" s="230">
        <v>12</v>
      </c>
      <c r="B13" s="230" t="s">
        <v>118</v>
      </c>
      <c r="C13" s="230">
        <v>57</v>
      </c>
      <c r="D13" s="230">
        <v>11.4</v>
      </c>
      <c r="E13" s="230">
        <v>0</v>
      </c>
      <c r="F13" s="360" t="s">
        <v>153</v>
      </c>
      <c r="G13" s="230"/>
      <c r="H13" s="230"/>
      <c r="I13" s="230"/>
      <c r="J13" s="230"/>
      <c r="K13" s="230"/>
      <c r="L13" s="230"/>
      <c r="M13" s="230"/>
      <c r="N13" s="230"/>
      <c r="O13" s="230"/>
      <c r="P13" s="230"/>
      <c r="Q13" s="230"/>
      <c r="R13" s="230"/>
      <c r="S13" s="230">
        <f>D13*5</f>
        <v>57</v>
      </c>
      <c r="T13" s="261"/>
      <c r="U13" s="261"/>
      <c r="V13" s="261"/>
      <c r="W13" s="261"/>
      <c r="X13" s="261"/>
      <c r="Y13" s="261"/>
      <c r="Z13" s="261"/>
      <c r="AA13" s="261"/>
      <c r="AB13" s="261"/>
      <c r="AC13" s="261"/>
      <c r="AD13" s="261"/>
      <c r="AE13" s="261"/>
      <c r="AF13" s="261"/>
      <c r="AG13" s="261"/>
      <c r="AH13" s="261"/>
      <c r="AI13" s="261"/>
      <c r="AJ13" s="261"/>
      <c r="AK13" s="262"/>
    </row>
    <row r="14" spans="1:37" ht="21" x14ac:dyDescent="0.35">
      <c r="A14" s="230">
        <v>13</v>
      </c>
      <c r="B14" s="230" t="s">
        <v>116</v>
      </c>
      <c r="C14" s="230">
        <v>57</v>
      </c>
      <c r="D14" s="230">
        <v>11.4</v>
      </c>
      <c r="E14" s="230">
        <v>0</v>
      </c>
      <c r="F14" s="360" t="s">
        <v>153</v>
      </c>
      <c r="G14" s="230"/>
      <c r="H14" s="230"/>
      <c r="I14" s="230"/>
      <c r="J14" s="230"/>
      <c r="K14" s="230"/>
      <c r="L14" s="230"/>
      <c r="M14" s="230"/>
      <c r="N14" s="230"/>
      <c r="O14" s="230"/>
      <c r="P14" s="230"/>
      <c r="Q14" s="230"/>
      <c r="R14" s="230"/>
      <c r="S14" s="230">
        <f>D14*5</f>
        <v>57</v>
      </c>
      <c r="T14" s="261"/>
      <c r="U14" s="261"/>
      <c r="V14" s="261"/>
      <c r="W14" s="261"/>
      <c r="X14" s="261"/>
      <c r="Y14" s="261"/>
      <c r="Z14" s="261"/>
      <c r="AA14" s="261"/>
      <c r="AB14" s="261"/>
      <c r="AC14" s="261"/>
      <c r="AD14" s="261"/>
      <c r="AE14" s="261"/>
      <c r="AF14" s="261"/>
      <c r="AG14" s="261"/>
      <c r="AH14" s="261"/>
      <c r="AI14" s="261"/>
      <c r="AJ14" s="261"/>
      <c r="AK14" s="262"/>
    </row>
    <row r="15" spans="1:37" ht="21" x14ac:dyDescent="0.35">
      <c r="A15" s="230">
        <v>14</v>
      </c>
      <c r="B15" s="230" t="s">
        <v>56</v>
      </c>
      <c r="C15" s="230">
        <v>87</v>
      </c>
      <c r="D15" s="230">
        <v>17.399999999999999</v>
      </c>
      <c r="E15" s="230">
        <v>0</v>
      </c>
      <c r="F15" s="99"/>
      <c r="G15" s="230">
        <v>17.399999999999999</v>
      </c>
      <c r="H15" s="230">
        <v>17.399999999999999</v>
      </c>
      <c r="I15" s="230">
        <v>17.399999999999999</v>
      </c>
      <c r="J15" s="230">
        <v>17.399999999999999</v>
      </c>
      <c r="K15" s="230">
        <v>17.399999999999999</v>
      </c>
      <c r="L15" s="230"/>
      <c r="M15" s="230"/>
      <c r="N15" s="230"/>
      <c r="O15" s="230"/>
      <c r="P15" s="230"/>
      <c r="Q15" s="230"/>
      <c r="R15" s="230"/>
      <c r="S15" s="230">
        <v>0</v>
      </c>
      <c r="T15" s="261"/>
      <c r="U15" s="261"/>
      <c r="V15" s="261"/>
      <c r="W15" s="261"/>
      <c r="X15" s="261"/>
      <c r="Y15" s="261"/>
      <c r="Z15" s="261"/>
      <c r="AA15" s="261"/>
      <c r="AB15" s="261"/>
      <c r="AC15" s="261"/>
      <c r="AD15" s="261"/>
      <c r="AE15" s="261"/>
      <c r="AF15" s="261"/>
      <c r="AG15" s="261"/>
      <c r="AH15" s="261"/>
      <c r="AI15" s="261"/>
      <c r="AJ15" s="261"/>
      <c r="AK15" s="262"/>
    </row>
    <row r="16" spans="1:37" ht="21" x14ac:dyDescent="0.35">
      <c r="A16" s="230">
        <v>15</v>
      </c>
      <c r="B16" s="230" t="s">
        <v>19</v>
      </c>
      <c r="C16" s="230">
        <v>86</v>
      </c>
      <c r="D16" s="230">
        <v>17.2</v>
      </c>
      <c r="E16" s="230">
        <v>0</v>
      </c>
      <c r="F16" s="99"/>
      <c r="G16" s="230">
        <v>17.2</v>
      </c>
      <c r="H16" s="230">
        <v>17.2</v>
      </c>
      <c r="I16" s="230">
        <v>17.2</v>
      </c>
      <c r="J16" s="230"/>
      <c r="K16" s="230"/>
      <c r="L16" s="230"/>
      <c r="M16" s="230"/>
      <c r="N16" s="230"/>
      <c r="O16" s="230"/>
      <c r="P16" s="230"/>
      <c r="Q16" s="230"/>
      <c r="R16" s="230"/>
      <c r="S16" s="230">
        <f>D16*2</f>
        <v>34.4</v>
      </c>
      <c r="T16" s="261"/>
      <c r="U16" s="261"/>
      <c r="V16" s="261"/>
      <c r="W16" s="261"/>
      <c r="X16" s="261"/>
      <c r="Y16" s="261"/>
      <c r="Z16" s="261"/>
      <c r="AA16" s="261"/>
      <c r="AB16" s="261"/>
      <c r="AC16" s="261"/>
      <c r="AD16" s="261"/>
      <c r="AE16" s="261"/>
      <c r="AF16" s="261"/>
      <c r="AG16" s="261"/>
      <c r="AH16" s="261"/>
      <c r="AI16" s="261"/>
      <c r="AJ16" s="261"/>
      <c r="AK16" s="262"/>
    </row>
    <row r="17" spans="1:37" ht="21" x14ac:dyDescent="0.35">
      <c r="A17" s="230">
        <v>16</v>
      </c>
      <c r="B17" s="230" t="s">
        <v>82</v>
      </c>
      <c r="C17" s="230">
        <v>57</v>
      </c>
      <c r="D17" s="230">
        <v>11.4</v>
      </c>
      <c r="E17" s="230">
        <v>0</v>
      </c>
      <c r="F17" s="99"/>
      <c r="G17" s="230">
        <f>D17</f>
        <v>11.4</v>
      </c>
      <c r="H17" s="230">
        <f>D17</f>
        <v>11.4</v>
      </c>
      <c r="I17" s="230">
        <f>D17</f>
        <v>11.4</v>
      </c>
      <c r="J17" s="230">
        <f t="shared" ref="J17" si="1">G17</f>
        <v>11.4</v>
      </c>
      <c r="K17" s="230">
        <v>5.0999999999999988</v>
      </c>
      <c r="L17" s="230"/>
      <c r="M17" s="230"/>
      <c r="N17" s="230"/>
      <c r="O17" s="230"/>
      <c r="P17" s="230"/>
      <c r="Q17" s="230"/>
      <c r="R17" s="230"/>
      <c r="S17" s="230">
        <f>D17-K17</f>
        <v>6.3000000000000016</v>
      </c>
      <c r="T17" s="261"/>
      <c r="U17" s="261"/>
      <c r="V17" s="261"/>
      <c r="W17" s="261"/>
      <c r="X17" s="261"/>
      <c r="Y17" s="261"/>
      <c r="Z17" s="261"/>
      <c r="AA17" s="261"/>
      <c r="AB17" s="261"/>
      <c r="AC17" s="261"/>
      <c r="AD17" s="261"/>
      <c r="AE17" s="261"/>
      <c r="AF17" s="261"/>
      <c r="AG17" s="261"/>
      <c r="AH17" s="261"/>
      <c r="AI17" s="261"/>
      <c r="AJ17" s="261"/>
      <c r="AK17" s="262"/>
    </row>
    <row r="18" spans="1:37" ht="21" x14ac:dyDescent="0.35">
      <c r="A18" s="230">
        <v>17</v>
      </c>
      <c r="B18" s="230" t="s">
        <v>79</v>
      </c>
      <c r="C18" s="230">
        <v>70</v>
      </c>
      <c r="D18" s="230">
        <v>14</v>
      </c>
      <c r="E18" s="230">
        <v>0</v>
      </c>
      <c r="F18" s="7"/>
      <c r="G18" s="230">
        <v>14</v>
      </c>
      <c r="H18" s="230">
        <v>14</v>
      </c>
      <c r="I18" s="230">
        <v>14</v>
      </c>
      <c r="J18" s="230">
        <v>14</v>
      </c>
      <c r="K18" s="230">
        <v>14</v>
      </c>
      <c r="L18" s="230"/>
      <c r="M18" s="230"/>
      <c r="N18" s="230"/>
      <c r="O18" s="230"/>
      <c r="P18" s="230"/>
      <c r="Q18" s="230"/>
      <c r="R18" s="230"/>
      <c r="S18" s="230">
        <v>0</v>
      </c>
      <c r="T18" s="261"/>
      <c r="U18" s="261"/>
      <c r="V18" s="261"/>
      <c r="W18" s="261"/>
      <c r="X18" s="261"/>
      <c r="Y18" s="261"/>
      <c r="Z18" s="261"/>
      <c r="AA18" s="261"/>
      <c r="AB18" s="261"/>
      <c r="AC18" s="261"/>
      <c r="AD18" s="261"/>
      <c r="AE18" s="261"/>
      <c r="AF18" s="261"/>
      <c r="AG18" s="261"/>
      <c r="AH18" s="261"/>
      <c r="AI18" s="261"/>
      <c r="AJ18" s="261"/>
      <c r="AK18" s="262"/>
    </row>
    <row r="19" spans="1:37" ht="21" x14ac:dyDescent="0.35">
      <c r="A19" s="230">
        <v>18</v>
      </c>
      <c r="B19" s="230" t="s">
        <v>20</v>
      </c>
      <c r="C19" s="230">
        <v>74</v>
      </c>
      <c r="D19" s="230">
        <v>14.8</v>
      </c>
      <c r="E19" s="230">
        <v>0</v>
      </c>
      <c r="F19" s="11"/>
      <c r="G19" s="230">
        <f>D19</f>
        <v>14.8</v>
      </c>
      <c r="H19" s="230">
        <v>14.8</v>
      </c>
      <c r="I19" s="230">
        <v>14.8</v>
      </c>
      <c r="J19" s="230">
        <v>14.8</v>
      </c>
      <c r="K19" s="230">
        <v>14.8</v>
      </c>
      <c r="L19" s="230"/>
      <c r="M19" s="230"/>
      <c r="N19" s="230"/>
      <c r="O19" s="230"/>
      <c r="P19" s="230"/>
      <c r="Q19" s="230"/>
      <c r="R19" s="230"/>
      <c r="S19" s="230">
        <v>0</v>
      </c>
      <c r="T19" s="261"/>
      <c r="U19" s="261"/>
      <c r="V19" s="261"/>
      <c r="W19" s="261"/>
      <c r="X19" s="261"/>
      <c r="Y19" s="261"/>
      <c r="Z19" s="261"/>
      <c r="AA19" s="261"/>
      <c r="AB19" s="261"/>
      <c r="AC19" s="261"/>
      <c r="AD19" s="261"/>
      <c r="AE19" s="261"/>
      <c r="AF19" s="261"/>
      <c r="AG19" s="261"/>
      <c r="AH19" s="261"/>
      <c r="AI19" s="261"/>
      <c r="AJ19" s="261"/>
      <c r="AK19" s="262"/>
    </row>
    <row r="20" spans="1:37" ht="21" x14ac:dyDescent="0.35">
      <c r="A20" s="230">
        <v>19</v>
      </c>
      <c r="B20" s="230" t="s">
        <v>55</v>
      </c>
      <c r="C20" s="230">
        <v>74</v>
      </c>
      <c r="D20" s="230">
        <v>14.8</v>
      </c>
      <c r="E20" s="230">
        <v>0</v>
      </c>
      <c r="F20" s="11"/>
      <c r="G20" s="230">
        <v>14.8</v>
      </c>
      <c r="H20" s="230">
        <v>14.8</v>
      </c>
      <c r="I20" s="230">
        <v>14.8</v>
      </c>
      <c r="J20" s="230">
        <v>14.8</v>
      </c>
      <c r="K20" s="230">
        <f>I20</f>
        <v>14.8</v>
      </c>
      <c r="L20" s="230"/>
      <c r="M20" s="230"/>
      <c r="N20" s="230"/>
      <c r="O20" s="230"/>
      <c r="P20" s="230"/>
      <c r="Q20" s="230"/>
      <c r="R20" s="230"/>
      <c r="S20" s="230">
        <v>14.8</v>
      </c>
      <c r="T20" s="261"/>
      <c r="U20" s="261"/>
      <c r="V20" s="261"/>
      <c r="W20" s="261"/>
      <c r="X20" s="261"/>
      <c r="Y20" s="261"/>
      <c r="Z20" s="261"/>
      <c r="AA20" s="261"/>
      <c r="AB20" s="261"/>
      <c r="AC20" s="261"/>
      <c r="AD20" s="261"/>
      <c r="AE20" s="261"/>
      <c r="AF20" s="261"/>
      <c r="AG20" s="261"/>
      <c r="AH20" s="261"/>
      <c r="AI20" s="261"/>
      <c r="AJ20" s="261"/>
      <c r="AK20" s="262"/>
    </row>
    <row r="21" spans="1:37" ht="21" x14ac:dyDescent="0.35">
      <c r="A21" s="230">
        <v>20</v>
      </c>
      <c r="B21" s="230" t="s">
        <v>54</v>
      </c>
      <c r="C21" s="230">
        <v>74</v>
      </c>
      <c r="D21" s="230">
        <v>14.8</v>
      </c>
      <c r="E21" s="230">
        <v>0</v>
      </c>
      <c r="F21" s="11"/>
      <c r="G21" s="230">
        <f>D21</f>
        <v>14.8</v>
      </c>
      <c r="H21" s="230">
        <v>14.8</v>
      </c>
      <c r="I21" s="230">
        <v>14.8</v>
      </c>
      <c r="J21" s="230">
        <v>14.8</v>
      </c>
      <c r="K21" s="230">
        <v>14.8</v>
      </c>
      <c r="L21" s="230"/>
      <c r="M21" s="230"/>
      <c r="N21" s="230"/>
      <c r="O21" s="230"/>
      <c r="P21" s="230"/>
      <c r="Q21" s="230"/>
      <c r="R21" s="230"/>
      <c r="S21" s="230">
        <v>0</v>
      </c>
      <c r="T21" s="261"/>
      <c r="U21" s="261"/>
      <c r="V21" s="261"/>
      <c r="W21" s="261"/>
      <c r="X21" s="261"/>
      <c r="Y21" s="261"/>
      <c r="Z21" s="261"/>
      <c r="AA21" s="261"/>
      <c r="AB21" s="261"/>
      <c r="AC21" s="261"/>
      <c r="AD21" s="261"/>
      <c r="AE21" s="261"/>
      <c r="AF21" s="261"/>
      <c r="AG21" s="261"/>
      <c r="AH21" s="261"/>
      <c r="AI21" s="261"/>
      <c r="AJ21" s="261"/>
      <c r="AK21" s="262"/>
    </row>
    <row r="22" spans="1:37" ht="21" x14ac:dyDescent="0.35">
      <c r="A22" s="230">
        <v>21</v>
      </c>
      <c r="B22" s="230" t="s">
        <v>86</v>
      </c>
      <c r="C22" s="230">
        <v>70</v>
      </c>
      <c r="D22" s="230">
        <v>14</v>
      </c>
      <c r="E22" s="230">
        <v>0</v>
      </c>
      <c r="F22" s="11"/>
      <c r="G22" s="230">
        <f>D22</f>
        <v>14</v>
      </c>
      <c r="H22" s="230">
        <v>14</v>
      </c>
      <c r="I22" s="230">
        <v>14</v>
      </c>
      <c r="J22" s="230">
        <v>14</v>
      </c>
      <c r="K22" s="230">
        <v>14</v>
      </c>
      <c r="L22" s="230"/>
      <c r="M22" s="230"/>
      <c r="N22" s="230"/>
      <c r="O22" s="230"/>
      <c r="P22" s="230"/>
      <c r="Q22" s="230"/>
      <c r="R22" s="230"/>
      <c r="S22" s="230">
        <v>0</v>
      </c>
      <c r="T22" s="261"/>
      <c r="U22" s="261"/>
      <c r="V22" s="261"/>
      <c r="W22" s="261"/>
      <c r="X22" s="261"/>
      <c r="Y22" s="261"/>
      <c r="Z22" s="261"/>
      <c r="AA22" s="261"/>
      <c r="AB22" s="261"/>
      <c r="AC22" s="261"/>
      <c r="AD22" s="261"/>
      <c r="AE22" s="261"/>
      <c r="AF22" s="261"/>
      <c r="AG22" s="261"/>
      <c r="AH22" s="261"/>
      <c r="AI22" s="261"/>
      <c r="AJ22" s="261"/>
      <c r="AK22" s="262"/>
    </row>
    <row r="23" spans="1:37" ht="21" x14ac:dyDescent="0.35">
      <c r="A23" s="230">
        <v>22</v>
      </c>
      <c r="B23" s="230" t="s">
        <v>21</v>
      </c>
      <c r="C23" s="230">
        <v>74</v>
      </c>
      <c r="D23" s="230">
        <v>14.8</v>
      </c>
      <c r="E23" s="230">
        <v>0</v>
      </c>
      <c r="F23" s="11"/>
      <c r="G23" s="230">
        <f>D23</f>
        <v>14.8</v>
      </c>
      <c r="H23" s="230">
        <v>14.8</v>
      </c>
      <c r="I23" s="230">
        <v>14.8</v>
      </c>
      <c r="J23" s="230">
        <v>14.8</v>
      </c>
      <c r="K23" s="230">
        <f>I23</f>
        <v>14.8</v>
      </c>
      <c r="L23" s="230"/>
      <c r="M23" s="230"/>
      <c r="N23" s="230"/>
      <c r="O23" s="230"/>
      <c r="P23" s="230"/>
      <c r="Q23" s="230"/>
      <c r="R23" s="230"/>
      <c r="S23" s="230">
        <v>0</v>
      </c>
      <c r="T23" s="261"/>
      <c r="U23" s="261"/>
      <c r="V23" s="261"/>
      <c r="W23" s="261"/>
      <c r="X23" s="261"/>
      <c r="Y23" s="261"/>
      <c r="Z23" s="261"/>
      <c r="AA23" s="261"/>
      <c r="AB23" s="261"/>
      <c r="AC23" s="261"/>
      <c r="AD23" s="261"/>
      <c r="AE23" s="261"/>
      <c r="AF23" s="261"/>
      <c r="AG23" s="261"/>
      <c r="AH23" s="261"/>
      <c r="AI23" s="261"/>
      <c r="AJ23" s="261"/>
      <c r="AK23" s="262"/>
    </row>
    <row r="24" spans="1:37" ht="21" x14ac:dyDescent="0.35">
      <c r="A24" s="230">
        <v>23</v>
      </c>
      <c r="B24" s="230" t="s">
        <v>53</v>
      </c>
      <c r="C24" s="230">
        <v>70</v>
      </c>
      <c r="D24" s="230">
        <v>14</v>
      </c>
      <c r="E24" s="230">
        <v>0</v>
      </c>
      <c r="F24" s="11"/>
      <c r="G24" s="230">
        <f>D24</f>
        <v>14</v>
      </c>
      <c r="H24" s="230">
        <v>14</v>
      </c>
      <c r="I24" s="230">
        <v>14</v>
      </c>
      <c r="J24" s="230">
        <f>D24</f>
        <v>14</v>
      </c>
      <c r="K24" s="230"/>
      <c r="L24" s="230"/>
      <c r="M24" s="230"/>
      <c r="N24" s="230"/>
      <c r="O24" s="230"/>
      <c r="P24" s="230"/>
      <c r="Q24" s="230"/>
      <c r="R24" s="230"/>
      <c r="S24" s="230">
        <f t="shared" ref="S24:S25" si="2">D24</f>
        <v>14</v>
      </c>
      <c r="T24" s="261"/>
      <c r="U24" s="261"/>
      <c r="V24" s="261"/>
      <c r="W24" s="261"/>
      <c r="X24" s="261"/>
      <c r="Y24" s="261"/>
      <c r="Z24" s="261"/>
      <c r="AA24" s="261"/>
      <c r="AB24" s="261"/>
      <c r="AC24" s="261"/>
      <c r="AD24" s="261"/>
      <c r="AE24" s="261"/>
      <c r="AF24" s="261"/>
      <c r="AG24" s="261"/>
      <c r="AH24" s="261"/>
      <c r="AI24" s="261"/>
      <c r="AJ24" s="261"/>
      <c r="AK24" s="262"/>
    </row>
    <row r="25" spans="1:37" ht="21.75" thickBot="1" x14ac:dyDescent="0.4">
      <c r="A25" s="230">
        <v>24</v>
      </c>
      <c r="B25" s="230" t="s">
        <v>87</v>
      </c>
      <c r="C25" s="230">
        <v>70</v>
      </c>
      <c r="D25" s="230">
        <v>14</v>
      </c>
      <c r="E25" s="230">
        <v>0</v>
      </c>
      <c r="F25" s="20"/>
      <c r="G25" s="230">
        <f>D25</f>
        <v>14</v>
      </c>
      <c r="H25" s="230">
        <v>14</v>
      </c>
      <c r="I25" s="230">
        <v>14</v>
      </c>
      <c r="J25" s="230">
        <v>14</v>
      </c>
      <c r="K25" s="230"/>
      <c r="L25" s="230"/>
      <c r="M25" s="230"/>
      <c r="N25" s="230"/>
      <c r="O25" s="230"/>
      <c r="P25" s="230"/>
      <c r="Q25" s="230"/>
      <c r="R25" s="230"/>
      <c r="S25" s="230">
        <f t="shared" si="2"/>
        <v>14</v>
      </c>
      <c r="T25" s="261"/>
      <c r="U25" s="261"/>
      <c r="V25" s="261"/>
      <c r="W25" s="261"/>
      <c r="X25" s="261"/>
      <c r="Y25" s="261"/>
      <c r="Z25" s="261"/>
      <c r="AA25" s="261"/>
      <c r="AB25" s="261"/>
      <c r="AC25" s="261"/>
      <c r="AD25" s="261"/>
      <c r="AE25" s="261"/>
      <c r="AF25" s="261"/>
      <c r="AG25" s="261"/>
      <c r="AH25" s="261"/>
      <c r="AI25" s="261"/>
      <c r="AJ25" s="261"/>
      <c r="AK25" s="262"/>
    </row>
    <row r="26" spans="1:37" ht="21" x14ac:dyDescent="0.35">
      <c r="A26" s="230">
        <v>25</v>
      </c>
      <c r="B26" s="230" t="s">
        <v>22</v>
      </c>
      <c r="C26" s="230">
        <v>57</v>
      </c>
      <c r="D26" s="230">
        <v>11.4</v>
      </c>
      <c r="E26" s="230">
        <v>0</v>
      </c>
      <c r="F26" s="361"/>
      <c r="G26" s="230">
        <v>11.4</v>
      </c>
      <c r="H26" s="230">
        <v>11.4</v>
      </c>
      <c r="I26" s="230">
        <v>11.4</v>
      </c>
      <c r="J26" s="230">
        <v>11.4</v>
      </c>
      <c r="K26" s="230">
        <v>11.4</v>
      </c>
      <c r="L26" s="230">
        <v>11.4</v>
      </c>
      <c r="M26" s="230">
        <v>11.4</v>
      </c>
      <c r="N26" s="230">
        <v>11.4</v>
      </c>
      <c r="O26" s="230">
        <v>11.4</v>
      </c>
      <c r="P26" s="230">
        <v>11.4</v>
      </c>
      <c r="Q26" s="230">
        <v>11.4</v>
      </c>
      <c r="R26" s="230">
        <v>11.4</v>
      </c>
      <c r="S26" s="230">
        <v>0</v>
      </c>
      <c r="T26" s="261"/>
      <c r="U26" s="261"/>
      <c r="V26" s="261"/>
      <c r="W26" s="261"/>
      <c r="X26" s="261"/>
      <c r="Y26" s="261"/>
      <c r="Z26" s="261"/>
      <c r="AA26" s="261"/>
      <c r="AB26" s="261"/>
      <c r="AC26" s="261"/>
      <c r="AD26" s="261"/>
      <c r="AE26" s="261"/>
      <c r="AF26" s="261"/>
      <c r="AG26" s="261"/>
      <c r="AH26" s="261"/>
      <c r="AI26" s="261"/>
      <c r="AJ26" s="261"/>
      <c r="AK26" s="262"/>
    </row>
    <row r="27" spans="1:37" ht="21" x14ac:dyDescent="0.35">
      <c r="A27" s="230">
        <v>26</v>
      </c>
      <c r="B27" s="230" t="s">
        <v>150</v>
      </c>
      <c r="C27" s="230">
        <v>86</v>
      </c>
      <c r="D27" s="230">
        <v>17.2</v>
      </c>
      <c r="E27" s="230">
        <v>0</v>
      </c>
      <c r="F27" s="362"/>
      <c r="G27" s="230">
        <f>D27</f>
        <v>17.2</v>
      </c>
      <c r="H27" s="230">
        <v>17.2</v>
      </c>
      <c r="I27" s="230">
        <v>17.2</v>
      </c>
      <c r="J27" s="230">
        <v>17.2</v>
      </c>
      <c r="K27" s="230">
        <f>I27</f>
        <v>17.2</v>
      </c>
      <c r="L27" s="230"/>
      <c r="M27" s="230"/>
      <c r="N27" s="230"/>
      <c r="O27" s="230"/>
      <c r="P27" s="230"/>
      <c r="Q27" s="230"/>
      <c r="R27" s="230"/>
      <c r="S27" s="230">
        <v>0</v>
      </c>
      <c r="T27" s="261"/>
      <c r="U27" s="261"/>
      <c r="V27" s="261"/>
      <c r="W27" s="261"/>
      <c r="X27" s="261"/>
      <c r="Y27" s="261"/>
      <c r="Z27" s="261"/>
      <c r="AA27" s="261"/>
      <c r="AB27" s="261"/>
      <c r="AC27" s="261"/>
      <c r="AD27" s="261"/>
      <c r="AE27" s="261"/>
      <c r="AF27" s="261"/>
      <c r="AG27" s="261"/>
      <c r="AH27" s="261"/>
      <c r="AI27" s="261"/>
      <c r="AJ27" s="261"/>
      <c r="AK27" s="262"/>
    </row>
    <row r="28" spans="1:37" ht="21" x14ac:dyDescent="0.35">
      <c r="A28" s="230">
        <v>27</v>
      </c>
      <c r="B28" s="230" t="s">
        <v>23</v>
      </c>
      <c r="C28" s="230">
        <v>91</v>
      </c>
      <c r="D28" s="230">
        <v>18.2</v>
      </c>
      <c r="E28" s="230">
        <v>0</v>
      </c>
      <c r="F28" s="362"/>
      <c r="G28" s="230">
        <f>D28</f>
        <v>18.2</v>
      </c>
      <c r="H28" s="230">
        <f>D28</f>
        <v>18.2</v>
      </c>
      <c r="I28" s="230">
        <f>D28</f>
        <v>18.2</v>
      </c>
      <c r="J28" s="230">
        <f>I28</f>
        <v>18.2</v>
      </c>
      <c r="K28" s="230">
        <f>J28</f>
        <v>18.2</v>
      </c>
      <c r="L28" s="230">
        <f t="shared" ref="L28" si="3">G28</f>
        <v>18.2</v>
      </c>
      <c r="M28" s="230"/>
      <c r="N28" s="230"/>
      <c r="O28" s="230"/>
      <c r="P28" s="230"/>
      <c r="Q28" s="230"/>
      <c r="R28" s="230"/>
      <c r="S28" s="230">
        <v>0</v>
      </c>
      <c r="T28" s="261"/>
      <c r="U28" s="261"/>
      <c r="V28" s="261"/>
      <c r="W28" s="261"/>
      <c r="X28" s="261"/>
      <c r="Y28" s="261"/>
      <c r="Z28" s="261"/>
      <c r="AA28" s="261"/>
      <c r="AB28" s="261"/>
      <c r="AC28" s="261"/>
      <c r="AD28" s="261"/>
      <c r="AE28" s="261"/>
      <c r="AF28" s="261"/>
      <c r="AG28" s="261"/>
      <c r="AH28" s="261"/>
      <c r="AI28" s="261"/>
      <c r="AJ28" s="261"/>
      <c r="AK28" s="262"/>
    </row>
    <row r="29" spans="1:37" ht="21" x14ac:dyDescent="0.35">
      <c r="A29" s="230" t="s">
        <v>73</v>
      </c>
      <c r="B29" s="230" t="s">
        <v>78</v>
      </c>
      <c r="C29" s="230">
        <v>107</v>
      </c>
      <c r="D29" s="230">
        <v>21.4</v>
      </c>
      <c r="E29" s="230">
        <v>0</v>
      </c>
      <c r="F29" s="253"/>
      <c r="G29" s="230">
        <v>21.4</v>
      </c>
      <c r="H29" s="230">
        <v>21.4</v>
      </c>
      <c r="I29" s="230"/>
      <c r="J29" s="230"/>
      <c r="K29" s="230"/>
      <c r="L29" s="230"/>
      <c r="M29" s="230"/>
      <c r="N29" s="230"/>
      <c r="O29" s="230"/>
      <c r="P29" s="230"/>
      <c r="Q29" s="230"/>
      <c r="R29" s="230"/>
      <c r="S29" s="230">
        <f>21.4*3</f>
        <v>64.199999999999989</v>
      </c>
      <c r="T29" s="261"/>
      <c r="U29" s="261"/>
      <c r="V29" s="261"/>
      <c r="W29" s="261"/>
      <c r="X29" s="261"/>
      <c r="Y29" s="261"/>
      <c r="Z29" s="261"/>
      <c r="AA29" s="261"/>
      <c r="AB29" s="261"/>
      <c r="AC29" s="261"/>
      <c r="AD29" s="261"/>
      <c r="AE29" s="261"/>
      <c r="AF29" s="261"/>
      <c r="AG29" s="261"/>
      <c r="AH29" s="261"/>
      <c r="AI29" s="261"/>
      <c r="AJ29" s="261"/>
      <c r="AK29" s="262"/>
    </row>
    <row r="30" spans="1:37" ht="21" x14ac:dyDescent="0.35">
      <c r="A30" s="230">
        <v>30</v>
      </c>
      <c r="B30" s="230" t="s">
        <v>24</v>
      </c>
      <c r="C30" s="230">
        <v>87</v>
      </c>
      <c r="D30" s="230">
        <v>17.399999999999999</v>
      </c>
      <c r="E30" s="230">
        <v>0</v>
      </c>
      <c r="F30" s="362"/>
      <c r="G30" s="230">
        <f>D30</f>
        <v>17.399999999999999</v>
      </c>
      <c r="H30" s="230">
        <v>17.399999999999999</v>
      </c>
      <c r="I30" s="230">
        <v>17.399999999999999</v>
      </c>
      <c r="J30" s="230">
        <v>17.399999999999999</v>
      </c>
      <c r="K30" s="230">
        <v>17.399999999999999</v>
      </c>
      <c r="L30" s="230"/>
      <c r="M30" s="230"/>
      <c r="N30" s="230"/>
      <c r="O30" s="230"/>
      <c r="P30" s="230"/>
      <c r="Q30" s="230"/>
      <c r="R30" s="230"/>
      <c r="S30" s="230">
        <v>0</v>
      </c>
      <c r="T30" s="261"/>
      <c r="U30" s="261"/>
      <c r="V30" s="261"/>
      <c r="W30" s="261"/>
      <c r="X30" s="261"/>
      <c r="Y30" s="261"/>
      <c r="Z30" s="261"/>
      <c r="AA30" s="261"/>
      <c r="AB30" s="261"/>
      <c r="AC30" s="261"/>
      <c r="AD30" s="261"/>
      <c r="AE30" s="261"/>
      <c r="AF30" s="261"/>
      <c r="AG30" s="261"/>
      <c r="AH30" s="261"/>
      <c r="AI30" s="261"/>
      <c r="AJ30" s="261"/>
      <c r="AK30" s="262"/>
    </row>
    <row r="31" spans="1:37" ht="21" x14ac:dyDescent="0.35">
      <c r="A31" s="230">
        <v>31</v>
      </c>
      <c r="B31" s="230" t="s">
        <v>25</v>
      </c>
      <c r="C31" s="230">
        <v>86</v>
      </c>
      <c r="D31" s="230">
        <v>17.2</v>
      </c>
      <c r="E31" s="230">
        <v>0</v>
      </c>
      <c r="F31" s="363"/>
      <c r="G31" s="230">
        <f>D31</f>
        <v>17.2</v>
      </c>
      <c r="H31" s="230" t="s">
        <v>151</v>
      </c>
      <c r="I31" s="230" t="s">
        <v>152</v>
      </c>
      <c r="J31" s="230" t="s">
        <v>154</v>
      </c>
      <c r="K31" s="230" t="s">
        <v>156</v>
      </c>
      <c r="L31" s="230"/>
      <c r="M31" s="230"/>
      <c r="N31" s="230"/>
      <c r="O31" s="230"/>
      <c r="P31" s="230"/>
      <c r="Q31" s="230"/>
      <c r="R31" s="230"/>
      <c r="S31" s="230">
        <v>0</v>
      </c>
      <c r="T31" s="261"/>
      <c r="U31" s="261"/>
      <c r="V31" s="261"/>
      <c r="W31" s="261"/>
      <c r="X31" s="261"/>
      <c r="Y31" s="261"/>
      <c r="Z31" s="261"/>
      <c r="AA31" s="261"/>
      <c r="AB31" s="261"/>
      <c r="AC31" s="261"/>
      <c r="AD31" s="261"/>
      <c r="AE31" s="261"/>
      <c r="AF31" s="261"/>
      <c r="AG31" s="261"/>
      <c r="AH31" s="261"/>
      <c r="AI31" s="261"/>
      <c r="AJ31" s="261"/>
      <c r="AK31" s="262"/>
    </row>
    <row r="32" spans="1:37" ht="21.75" thickBot="1" x14ac:dyDescent="0.4">
      <c r="A32" s="230">
        <v>32</v>
      </c>
      <c r="B32" s="230" t="s">
        <v>75</v>
      </c>
      <c r="C32" s="230">
        <v>57</v>
      </c>
      <c r="D32" s="230">
        <v>11.4</v>
      </c>
      <c r="E32" s="230">
        <v>0</v>
      </c>
      <c r="F32" s="364"/>
      <c r="G32" s="230">
        <v>11.4</v>
      </c>
      <c r="H32" s="230">
        <v>11.4</v>
      </c>
      <c r="I32" s="230">
        <v>11.4</v>
      </c>
      <c r="J32" s="230">
        <v>1.2</v>
      </c>
      <c r="K32" s="230"/>
      <c r="L32" s="230"/>
      <c r="M32" s="230"/>
      <c r="N32" s="230"/>
      <c r="O32" s="230"/>
      <c r="P32" s="230"/>
      <c r="Q32" s="230"/>
      <c r="R32" s="230"/>
      <c r="S32" s="230">
        <f>D32-J32+D32</f>
        <v>21.6</v>
      </c>
      <c r="T32" s="261"/>
      <c r="U32" s="261"/>
      <c r="V32" s="261"/>
      <c r="W32" s="261"/>
      <c r="X32" s="261"/>
      <c r="Y32" s="261"/>
      <c r="Z32" s="261"/>
      <c r="AA32" s="261"/>
      <c r="AB32" s="261"/>
      <c r="AC32" s="261"/>
      <c r="AD32" s="261"/>
      <c r="AE32" s="261"/>
      <c r="AF32" s="261"/>
      <c r="AG32" s="261"/>
      <c r="AH32" s="261"/>
      <c r="AI32" s="261"/>
      <c r="AJ32" s="261"/>
      <c r="AK32" s="262"/>
    </row>
    <row r="33" spans="1:37" ht="21" x14ac:dyDescent="0.35">
      <c r="A33" s="230">
        <v>33</v>
      </c>
      <c r="B33" s="230" t="s">
        <v>52</v>
      </c>
      <c r="C33" s="230">
        <v>70</v>
      </c>
      <c r="D33" s="230">
        <v>14</v>
      </c>
      <c r="E33" s="230">
        <v>0</v>
      </c>
      <c r="F33" s="365"/>
      <c r="G33" s="230">
        <f>D33</f>
        <v>14</v>
      </c>
      <c r="H33" s="230">
        <v>14</v>
      </c>
      <c r="I33" s="230">
        <v>14</v>
      </c>
      <c r="J33" s="230">
        <v>14</v>
      </c>
      <c r="K33" s="230"/>
      <c r="L33" s="230"/>
      <c r="M33" s="230"/>
      <c r="N33" s="230"/>
      <c r="O33" s="230"/>
      <c r="P33" s="230"/>
      <c r="Q33" s="230"/>
      <c r="R33" s="230"/>
      <c r="S33" s="230">
        <v>14</v>
      </c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2"/>
    </row>
    <row r="34" spans="1:37" ht="21" x14ac:dyDescent="0.35">
      <c r="A34" s="230">
        <v>34</v>
      </c>
      <c r="B34" s="230" t="s">
        <v>51</v>
      </c>
      <c r="C34" s="230">
        <v>70</v>
      </c>
      <c r="D34" s="230">
        <v>14</v>
      </c>
      <c r="E34" s="230">
        <v>118</v>
      </c>
      <c r="F34" s="253" t="s">
        <v>153</v>
      </c>
      <c r="G34" s="230"/>
      <c r="H34" s="230"/>
      <c r="I34" s="230"/>
      <c r="J34" s="230"/>
      <c r="K34" s="230"/>
      <c r="L34" s="230"/>
      <c r="M34" s="230"/>
      <c r="N34" s="230"/>
      <c r="O34" s="230"/>
      <c r="P34" s="230"/>
      <c r="Q34" s="230"/>
      <c r="R34" s="230"/>
      <c r="S34" s="230">
        <f>(D34*5)+E34</f>
        <v>188</v>
      </c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2"/>
    </row>
    <row r="35" spans="1:37" ht="21" x14ac:dyDescent="0.35">
      <c r="A35" s="230">
        <v>35</v>
      </c>
      <c r="B35" s="230" t="s">
        <v>146</v>
      </c>
      <c r="C35" s="230">
        <v>74</v>
      </c>
      <c r="D35" s="230">
        <v>14.8</v>
      </c>
      <c r="E35" s="230">
        <v>372</v>
      </c>
      <c r="F35" s="253" t="s">
        <v>153</v>
      </c>
      <c r="G35" s="230"/>
      <c r="H35" s="230"/>
      <c r="I35" s="230"/>
      <c r="J35" s="230"/>
      <c r="K35" s="230"/>
      <c r="L35" s="230"/>
      <c r="M35" s="230"/>
      <c r="N35" s="230"/>
      <c r="O35" s="230"/>
      <c r="P35" s="230"/>
      <c r="Q35" s="230"/>
      <c r="R35" s="230"/>
      <c r="S35" s="230">
        <f>E35+D35+14.8+D35</f>
        <v>416.40000000000003</v>
      </c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2"/>
    </row>
    <row r="36" spans="1:37" ht="21" x14ac:dyDescent="0.35">
      <c r="A36" s="230">
        <v>36</v>
      </c>
      <c r="B36" s="230" t="s">
        <v>50</v>
      </c>
      <c r="C36" s="230">
        <v>65</v>
      </c>
      <c r="D36" s="230">
        <v>13</v>
      </c>
      <c r="E36" s="230">
        <v>0</v>
      </c>
      <c r="F36" s="366"/>
      <c r="G36" s="230">
        <v>13</v>
      </c>
      <c r="H36" s="230">
        <v>13</v>
      </c>
      <c r="I36" s="230">
        <v>13</v>
      </c>
      <c r="J36" s="230">
        <v>13</v>
      </c>
      <c r="K36" s="230">
        <v>13</v>
      </c>
      <c r="L36" s="230">
        <v>13</v>
      </c>
      <c r="M36" s="230"/>
      <c r="N36" s="230"/>
      <c r="O36" s="230"/>
      <c r="P36" s="230"/>
      <c r="Q36" s="230"/>
      <c r="R36" s="230"/>
      <c r="S36" s="230">
        <v>0</v>
      </c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  <c r="AI36" s="261"/>
      <c r="AJ36" s="261"/>
      <c r="AK36" s="262"/>
    </row>
    <row r="37" spans="1:37" ht="21" x14ac:dyDescent="0.35">
      <c r="A37" s="230">
        <v>37</v>
      </c>
      <c r="B37" s="230" t="s">
        <v>26</v>
      </c>
      <c r="C37" s="230">
        <v>70</v>
      </c>
      <c r="D37" s="230">
        <v>14</v>
      </c>
      <c r="E37" s="230">
        <v>0</v>
      </c>
      <c r="F37" s="366"/>
      <c r="G37" s="230">
        <v>14</v>
      </c>
      <c r="H37" s="230">
        <v>14</v>
      </c>
      <c r="I37" s="230">
        <v>14</v>
      </c>
      <c r="J37" s="230">
        <v>14</v>
      </c>
      <c r="K37" s="230"/>
      <c r="L37" s="230"/>
      <c r="M37" s="230"/>
      <c r="N37" s="230"/>
      <c r="O37" s="230"/>
      <c r="P37" s="230"/>
      <c r="Q37" s="230"/>
      <c r="R37" s="230"/>
      <c r="S37" s="230">
        <v>14</v>
      </c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2"/>
    </row>
    <row r="38" spans="1:37" ht="21" x14ac:dyDescent="0.35">
      <c r="A38" s="230">
        <v>38</v>
      </c>
      <c r="B38" s="230" t="s">
        <v>49</v>
      </c>
      <c r="C38" s="230">
        <v>74</v>
      </c>
      <c r="D38" s="230">
        <v>14.8</v>
      </c>
      <c r="E38" s="230">
        <v>29.6</v>
      </c>
      <c r="F38" s="260" t="s">
        <v>153</v>
      </c>
      <c r="G38" s="230"/>
      <c r="H38" s="230"/>
      <c r="I38" s="230"/>
      <c r="J38" s="230"/>
      <c r="K38" s="230"/>
      <c r="L38" s="230"/>
      <c r="M38" s="230"/>
      <c r="N38" s="230"/>
      <c r="O38" s="230"/>
      <c r="P38" s="230"/>
      <c r="Q38" s="230"/>
      <c r="R38" s="230"/>
      <c r="S38" s="230">
        <f>D38*5</f>
        <v>74</v>
      </c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2"/>
    </row>
    <row r="39" spans="1:37" ht="21" x14ac:dyDescent="0.35">
      <c r="A39" s="230">
        <v>39</v>
      </c>
      <c r="B39" s="230" t="s">
        <v>27</v>
      </c>
      <c r="C39" s="230">
        <v>74</v>
      </c>
      <c r="D39" s="230">
        <v>14.8</v>
      </c>
      <c r="E39" s="230">
        <v>0</v>
      </c>
      <c r="F39" s="367"/>
      <c r="G39" s="230">
        <f>D39</f>
        <v>14.8</v>
      </c>
      <c r="H39" s="230">
        <v>14.8</v>
      </c>
      <c r="I39" s="230">
        <v>14.8</v>
      </c>
      <c r="J39" s="230">
        <v>14.8</v>
      </c>
      <c r="K39" s="230">
        <v>14.8</v>
      </c>
      <c r="L39" s="230"/>
      <c r="M39" s="230"/>
      <c r="N39" s="230"/>
      <c r="O39" s="230"/>
      <c r="P39" s="230"/>
      <c r="Q39" s="230"/>
      <c r="R39" s="230"/>
      <c r="S39" s="230">
        <v>0</v>
      </c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2"/>
    </row>
    <row r="40" spans="1:37" ht="21.75" thickBot="1" x14ac:dyDescent="0.4">
      <c r="A40" s="230">
        <v>40</v>
      </c>
      <c r="B40" s="230" t="s">
        <v>128</v>
      </c>
      <c r="C40" s="230">
        <v>65</v>
      </c>
      <c r="D40" s="230">
        <v>13</v>
      </c>
      <c r="E40" s="230">
        <v>0</v>
      </c>
      <c r="F40" s="368"/>
      <c r="G40" s="230">
        <f>D40</f>
        <v>13</v>
      </c>
      <c r="H40" s="230">
        <f>G40</f>
        <v>13</v>
      </c>
      <c r="I40" s="230">
        <f>H40</f>
        <v>13</v>
      </c>
      <c r="J40" s="230">
        <f t="shared" ref="J40" si="4">G40</f>
        <v>13</v>
      </c>
      <c r="K40" s="230"/>
      <c r="L40" s="230"/>
      <c r="M40" s="230"/>
      <c r="N40" s="230"/>
      <c r="O40" s="230"/>
      <c r="P40" s="230"/>
      <c r="Q40" s="230"/>
      <c r="R40" s="230"/>
      <c r="S40" s="230">
        <f>D40</f>
        <v>13</v>
      </c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2"/>
    </row>
    <row r="41" spans="1:37" ht="21" x14ac:dyDescent="0.35">
      <c r="A41" s="230">
        <v>41</v>
      </c>
      <c r="B41" s="230" t="s">
        <v>83</v>
      </c>
      <c r="C41" s="230">
        <v>52</v>
      </c>
      <c r="D41" s="230">
        <v>10.4</v>
      </c>
      <c r="E41" s="230">
        <v>0</v>
      </c>
      <c r="F41" s="32"/>
      <c r="G41" s="230">
        <f>D41</f>
        <v>10.4</v>
      </c>
      <c r="H41" s="230">
        <v>10.4</v>
      </c>
      <c r="I41" s="230">
        <v>10.4</v>
      </c>
      <c r="J41" s="230">
        <v>10.4</v>
      </c>
      <c r="K41" s="230">
        <f>J41</f>
        <v>10.4</v>
      </c>
      <c r="L41" s="230"/>
      <c r="M41" s="230"/>
      <c r="N41" s="230"/>
      <c r="O41" s="230"/>
      <c r="P41" s="230"/>
      <c r="Q41" s="230"/>
      <c r="R41" s="230"/>
      <c r="S41" s="230">
        <v>0</v>
      </c>
      <c r="T41" s="261"/>
      <c r="U41" s="261"/>
      <c r="V41" s="261"/>
      <c r="W41" s="261"/>
      <c r="X41" s="261"/>
      <c r="Y41" s="261"/>
      <c r="Z41" s="261"/>
      <c r="AA41" s="261"/>
      <c r="AB41" s="261"/>
      <c r="AC41" s="261"/>
      <c r="AD41" s="261"/>
      <c r="AE41" s="261"/>
      <c r="AF41" s="261"/>
      <c r="AG41" s="261"/>
      <c r="AH41" s="261"/>
      <c r="AI41" s="261"/>
      <c r="AJ41" s="261"/>
      <c r="AK41" s="262"/>
    </row>
    <row r="42" spans="1:37" ht="21" x14ac:dyDescent="0.35">
      <c r="A42" s="230">
        <v>42</v>
      </c>
      <c r="B42" s="230" t="s">
        <v>129</v>
      </c>
      <c r="C42" s="230">
        <v>62</v>
      </c>
      <c r="D42" s="230">
        <v>12.4</v>
      </c>
      <c r="E42" s="230">
        <v>0</v>
      </c>
      <c r="F42" s="253"/>
      <c r="G42" s="230">
        <v>12.4</v>
      </c>
      <c r="H42" s="230">
        <v>12.4</v>
      </c>
      <c r="I42" s="230">
        <v>12.4</v>
      </c>
      <c r="J42" s="230"/>
      <c r="K42" s="230"/>
      <c r="L42" s="230"/>
      <c r="M42" s="230"/>
      <c r="N42" s="230"/>
      <c r="O42" s="230"/>
      <c r="P42" s="230"/>
      <c r="Q42" s="230"/>
      <c r="R42" s="230"/>
      <c r="S42" s="230">
        <f>D42*2</f>
        <v>24.8</v>
      </c>
      <c r="T42" s="261"/>
      <c r="U42" s="261"/>
      <c r="V42" s="261"/>
      <c r="W42" s="261"/>
      <c r="X42" s="261"/>
      <c r="Y42" s="261"/>
      <c r="Z42" s="261"/>
      <c r="AA42" s="261"/>
      <c r="AB42" s="261"/>
      <c r="AC42" s="261"/>
      <c r="AD42" s="261"/>
      <c r="AE42" s="261"/>
      <c r="AF42" s="261"/>
      <c r="AG42" s="261"/>
      <c r="AH42" s="261"/>
      <c r="AI42" s="261"/>
      <c r="AJ42" s="261"/>
      <c r="AK42" s="262"/>
    </row>
    <row r="43" spans="1:37" ht="21" x14ac:dyDescent="0.35">
      <c r="A43" s="230">
        <v>43</v>
      </c>
      <c r="B43" s="230" t="s">
        <v>88</v>
      </c>
      <c r="C43" s="230">
        <v>87</v>
      </c>
      <c r="D43" s="230">
        <v>17.399999999999999</v>
      </c>
      <c r="E43" s="230">
        <v>0</v>
      </c>
      <c r="F43" s="253"/>
      <c r="G43" s="230">
        <v>17.399999999999999</v>
      </c>
      <c r="H43" s="230">
        <v>17.399999999999999</v>
      </c>
      <c r="I43" s="230">
        <v>17.399999999999999</v>
      </c>
      <c r="J43" s="230">
        <v>17.399999999999999</v>
      </c>
      <c r="K43" s="230"/>
      <c r="L43" s="230"/>
      <c r="M43" s="230"/>
      <c r="N43" s="230"/>
      <c r="O43" s="230"/>
      <c r="P43" s="230"/>
      <c r="Q43" s="230"/>
      <c r="R43" s="230"/>
      <c r="S43" s="230">
        <f>D43</f>
        <v>17.399999999999999</v>
      </c>
      <c r="T43" s="261"/>
      <c r="U43" s="261"/>
      <c r="V43" s="261"/>
      <c r="W43" s="261"/>
      <c r="X43" s="261"/>
      <c r="Y43" s="261"/>
      <c r="Z43" s="261"/>
      <c r="AA43" s="261"/>
      <c r="AB43" s="261"/>
      <c r="AC43" s="261"/>
      <c r="AD43" s="261"/>
      <c r="AE43" s="261"/>
      <c r="AF43" s="261"/>
      <c r="AG43" s="261"/>
      <c r="AH43" s="261"/>
      <c r="AI43" s="261"/>
      <c r="AJ43" s="261"/>
      <c r="AK43" s="262"/>
    </row>
    <row r="44" spans="1:37" ht="21" x14ac:dyDescent="0.35">
      <c r="A44" s="230">
        <v>44</v>
      </c>
      <c r="B44" s="230" t="s">
        <v>48</v>
      </c>
      <c r="C44" s="230">
        <v>57</v>
      </c>
      <c r="D44" s="230">
        <v>11.4</v>
      </c>
      <c r="E44" s="230">
        <v>0</v>
      </c>
      <c r="F44" s="11"/>
      <c r="G44" s="230">
        <f>D44</f>
        <v>11.4</v>
      </c>
      <c r="H44" s="230">
        <v>11.4</v>
      </c>
      <c r="I44" s="230">
        <v>11.4</v>
      </c>
      <c r="J44" s="230">
        <v>11.4</v>
      </c>
      <c r="K44" s="230">
        <v>11.4</v>
      </c>
      <c r="L44" s="230"/>
      <c r="M44" s="230"/>
      <c r="N44" s="230"/>
      <c r="O44" s="230"/>
      <c r="P44" s="230"/>
      <c r="Q44" s="230"/>
      <c r="R44" s="230"/>
      <c r="S44" s="230">
        <v>0</v>
      </c>
      <c r="T44" s="261"/>
      <c r="U44" s="261"/>
      <c r="V44" s="261"/>
      <c r="W44" s="261"/>
      <c r="X44" s="261"/>
      <c r="Y44" s="261"/>
      <c r="Z44" s="261"/>
      <c r="AA44" s="261"/>
      <c r="AB44" s="261"/>
      <c r="AC44" s="261"/>
      <c r="AD44" s="261"/>
      <c r="AE44" s="261"/>
      <c r="AF44" s="261"/>
      <c r="AG44" s="261"/>
      <c r="AH44" s="261"/>
      <c r="AI44" s="261"/>
      <c r="AJ44" s="261"/>
      <c r="AK44" s="262"/>
    </row>
    <row r="45" spans="1:37" ht="21" x14ac:dyDescent="0.35">
      <c r="A45" s="230">
        <v>45</v>
      </c>
      <c r="B45" s="230" t="s">
        <v>47</v>
      </c>
      <c r="C45" s="230">
        <v>57</v>
      </c>
      <c r="D45" s="230">
        <v>11.4</v>
      </c>
      <c r="E45" s="230">
        <v>0</v>
      </c>
      <c r="F45" s="11"/>
      <c r="G45" s="230">
        <f>D45</f>
        <v>11.4</v>
      </c>
      <c r="H45" s="230">
        <v>11.4</v>
      </c>
      <c r="I45" s="230">
        <v>11.4</v>
      </c>
      <c r="J45" s="230">
        <v>11.4</v>
      </c>
      <c r="K45" s="230">
        <f>I45</f>
        <v>11.4</v>
      </c>
      <c r="L45" s="230"/>
      <c r="M45" s="230"/>
      <c r="N45" s="230"/>
      <c r="O45" s="230"/>
      <c r="P45" s="230"/>
      <c r="Q45" s="230"/>
      <c r="R45" s="230"/>
      <c r="S45" s="230">
        <v>0</v>
      </c>
      <c r="T45" s="261"/>
      <c r="U45" s="261"/>
      <c r="V45" s="261"/>
      <c r="W45" s="261"/>
      <c r="X45" s="261"/>
      <c r="Y45" s="261"/>
      <c r="Z45" s="261"/>
      <c r="AA45" s="261"/>
      <c r="AB45" s="261"/>
      <c r="AC45" s="261"/>
      <c r="AD45" s="261"/>
      <c r="AE45" s="261"/>
      <c r="AF45" s="261"/>
      <c r="AG45" s="261"/>
      <c r="AH45" s="261"/>
      <c r="AI45" s="261"/>
      <c r="AJ45" s="261"/>
      <c r="AK45" s="262"/>
    </row>
    <row r="46" spans="1:37" ht="21" x14ac:dyDescent="0.35">
      <c r="A46" s="230">
        <v>46</v>
      </c>
      <c r="B46" s="230" t="s">
        <v>89</v>
      </c>
      <c r="C46" s="230">
        <v>87</v>
      </c>
      <c r="D46" s="230">
        <v>17.399999999999999</v>
      </c>
      <c r="E46" s="230">
        <v>0</v>
      </c>
      <c r="F46" s="11"/>
      <c r="G46" s="230">
        <f>D46</f>
        <v>17.399999999999999</v>
      </c>
      <c r="H46" s="230">
        <v>17.399999999999999</v>
      </c>
      <c r="I46" s="230">
        <v>17.399999999999999</v>
      </c>
      <c r="J46" s="230">
        <v>17.399999999999999</v>
      </c>
      <c r="K46" s="230"/>
      <c r="L46" s="230"/>
      <c r="M46" s="230"/>
      <c r="N46" s="230"/>
      <c r="O46" s="230"/>
      <c r="P46" s="230"/>
      <c r="Q46" s="230"/>
      <c r="R46" s="230"/>
      <c r="S46" s="230">
        <f>D46</f>
        <v>17.399999999999999</v>
      </c>
      <c r="T46" s="261"/>
      <c r="U46" s="261"/>
      <c r="V46" s="261"/>
      <c r="W46" s="261"/>
      <c r="X46" s="261"/>
      <c r="Y46" s="261"/>
      <c r="Z46" s="261"/>
      <c r="AA46" s="261"/>
      <c r="AB46" s="261"/>
      <c r="AC46" s="261"/>
      <c r="AD46" s="261"/>
      <c r="AE46" s="261"/>
      <c r="AF46" s="261"/>
      <c r="AG46" s="261"/>
      <c r="AH46" s="261"/>
      <c r="AI46" s="261"/>
      <c r="AJ46" s="261"/>
      <c r="AK46" s="262"/>
    </row>
    <row r="47" spans="1:37" ht="21" x14ac:dyDescent="0.35">
      <c r="A47" s="230">
        <v>47</v>
      </c>
      <c r="B47" s="230" t="s">
        <v>28</v>
      </c>
      <c r="C47" s="230">
        <v>87</v>
      </c>
      <c r="D47" s="230">
        <v>17.399999999999999</v>
      </c>
      <c r="E47" s="230">
        <v>0</v>
      </c>
      <c r="F47" s="11"/>
      <c r="G47" s="230">
        <v>17.399999999999999</v>
      </c>
      <c r="H47" s="230">
        <v>17.399999999999999</v>
      </c>
      <c r="I47" s="230">
        <v>17.399999999999999</v>
      </c>
      <c r="J47" s="230">
        <v>17.399999999999999</v>
      </c>
      <c r="K47" s="230"/>
      <c r="L47" s="230"/>
      <c r="M47" s="230"/>
      <c r="N47" s="230"/>
      <c r="O47" s="230"/>
      <c r="P47" s="230"/>
      <c r="Q47" s="230"/>
      <c r="R47" s="230"/>
      <c r="S47" s="230">
        <f>D47</f>
        <v>17.399999999999999</v>
      </c>
      <c r="T47" s="261"/>
      <c r="U47" s="261"/>
      <c r="V47" s="261"/>
      <c r="W47" s="261"/>
      <c r="X47" s="261"/>
      <c r="Y47" s="261"/>
      <c r="Z47" s="261"/>
      <c r="AA47" s="261"/>
      <c r="AB47" s="261"/>
      <c r="AC47" s="261"/>
      <c r="AD47" s="261"/>
      <c r="AE47" s="261"/>
      <c r="AF47" s="261"/>
      <c r="AG47" s="261"/>
      <c r="AH47" s="261"/>
      <c r="AI47" s="261"/>
      <c r="AJ47" s="261"/>
      <c r="AK47" s="262"/>
    </row>
    <row r="48" spans="1:37" ht="21.75" thickBot="1" x14ac:dyDescent="0.4">
      <c r="A48" s="230">
        <v>48</v>
      </c>
      <c r="B48" s="230" t="s">
        <v>46</v>
      </c>
      <c r="C48" s="230">
        <v>57</v>
      </c>
      <c r="D48" s="230">
        <v>11.4</v>
      </c>
      <c r="E48" s="230">
        <v>0</v>
      </c>
      <c r="F48" s="369"/>
      <c r="G48" s="230">
        <v>11.4</v>
      </c>
      <c r="H48" s="230">
        <v>11.4</v>
      </c>
      <c r="I48" s="230">
        <v>11.4</v>
      </c>
      <c r="J48" s="230">
        <v>11.4</v>
      </c>
      <c r="K48" s="230"/>
      <c r="L48" s="230"/>
      <c r="M48" s="230"/>
      <c r="N48" s="230"/>
      <c r="O48" s="230"/>
      <c r="P48" s="230"/>
      <c r="Q48" s="230"/>
      <c r="R48" s="230"/>
      <c r="S48" s="230">
        <f>D48</f>
        <v>11.4</v>
      </c>
      <c r="T48" s="261"/>
      <c r="U48" s="261"/>
      <c r="V48" s="261"/>
      <c r="W48" s="261"/>
      <c r="X48" s="261"/>
      <c r="Y48" s="261"/>
      <c r="Z48" s="261"/>
      <c r="AA48" s="261"/>
      <c r="AB48" s="261"/>
      <c r="AC48" s="261"/>
      <c r="AD48" s="261"/>
      <c r="AE48" s="261"/>
      <c r="AF48" s="261"/>
      <c r="AG48" s="261"/>
      <c r="AH48" s="261"/>
      <c r="AI48" s="261"/>
      <c r="AJ48" s="261"/>
      <c r="AK48" s="262"/>
    </row>
    <row r="49" spans="1:37" ht="21" x14ac:dyDescent="0.35">
      <c r="A49" s="230">
        <v>49</v>
      </c>
      <c r="B49" s="230" t="s">
        <v>90</v>
      </c>
      <c r="C49" s="230">
        <v>70</v>
      </c>
      <c r="D49" s="230">
        <v>14</v>
      </c>
      <c r="E49" s="230">
        <v>0</v>
      </c>
      <c r="F49" s="150"/>
      <c r="G49" s="230">
        <f>D49</f>
        <v>14</v>
      </c>
      <c r="H49" s="230">
        <v>14</v>
      </c>
      <c r="I49" s="230">
        <v>14</v>
      </c>
      <c r="J49" s="230">
        <v>14</v>
      </c>
      <c r="K49" s="230">
        <v>14</v>
      </c>
      <c r="L49" s="230"/>
      <c r="M49" s="230"/>
      <c r="N49" s="230"/>
      <c r="O49" s="230"/>
      <c r="P49" s="230"/>
      <c r="Q49" s="230"/>
      <c r="R49" s="230"/>
      <c r="S49" s="230">
        <v>0</v>
      </c>
      <c r="T49" s="261"/>
      <c r="U49" s="261"/>
      <c r="V49" s="261"/>
      <c r="W49" s="261"/>
      <c r="X49" s="261"/>
      <c r="Y49" s="261"/>
      <c r="Z49" s="261"/>
      <c r="AA49" s="261"/>
      <c r="AB49" s="261"/>
      <c r="AC49" s="261"/>
      <c r="AD49" s="261"/>
      <c r="AE49" s="261"/>
      <c r="AF49" s="261"/>
      <c r="AG49" s="261"/>
      <c r="AH49" s="261"/>
      <c r="AI49" s="261"/>
      <c r="AJ49" s="261"/>
      <c r="AK49" s="262"/>
    </row>
    <row r="50" spans="1:37" ht="21" x14ac:dyDescent="0.35">
      <c r="A50" s="230">
        <v>50</v>
      </c>
      <c r="B50" s="230" t="s">
        <v>45</v>
      </c>
      <c r="C50" s="230">
        <v>70</v>
      </c>
      <c r="D50" s="230">
        <v>14</v>
      </c>
      <c r="E50" s="230">
        <v>0</v>
      </c>
      <c r="F50" s="151"/>
      <c r="G50" s="230">
        <v>14</v>
      </c>
      <c r="H50" s="230">
        <v>14</v>
      </c>
      <c r="I50" s="230">
        <v>14</v>
      </c>
      <c r="J50" s="230">
        <v>14</v>
      </c>
      <c r="K50" s="230"/>
      <c r="L50" s="230"/>
      <c r="M50" s="230"/>
      <c r="N50" s="230"/>
      <c r="O50" s="230"/>
      <c r="P50" s="230"/>
      <c r="Q50" s="230"/>
      <c r="R50" s="230"/>
      <c r="S50" s="230">
        <f>D50</f>
        <v>14</v>
      </c>
      <c r="T50" s="261"/>
      <c r="U50" s="261"/>
      <c r="V50" s="261"/>
      <c r="W50" s="261"/>
      <c r="X50" s="261"/>
      <c r="Y50" s="261"/>
      <c r="Z50" s="261"/>
      <c r="AA50" s="261"/>
      <c r="AB50" s="261"/>
      <c r="AC50" s="261"/>
      <c r="AD50" s="261"/>
      <c r="AE50" s="261"/>
      <c r="AF50" s="261"/>
      <c r="AG50" s="261"/>
      <c r="AH50" s="261"/>
      <c r="AI50" s="261"/>
      <c r="AJ50" s="261"/>
      <c r="AK50" s="262"/>
    </row>
    <row r="51" spans="1:37" ht="21" x14ac:dyDescent="0.35">
      <c r="A51" s="230">
        <v>51</v>
      </c>
      <c r="B51" s="230" t="s">
        <v>44</v>
      </c>
      <c r="C51" s="230">
        <v>74</v>
      </c>
      <c r="D51" s="230">
        <v>14.8</v>
      </c>
      <c r="E51" s="230">
        <v>0</v>
      </c>
      <c r="F51" s="331"/>
      <c r="G51" s="230">
        <v>14.8</v>
      </c>
      <c r="H51" s="230">
        <f>D51</f>
        <v>14.8</v>
      </c>
      <c r="I51" s="230">
        <v>14.8</v>
      </c>
      <c r="J51" s="230">
        <v>14.8</v>
      </c>
      <c r="K51" s="230">
        <v>14.8</v>
      </c>
      <c r="L51" s="230"/>
      <c r="M51" s="230"/>
      <c r="N51" s="230"/>
      <c r="O51" s="230"/>
      <c r="P51" s="230"/>
      <c r="Q51" s="230"/>
      <c r="R51" s="230"/>
      <c r="S51" s="230">
        <v>0</v>
      </c>
      <c r="T51" s="261"/>
      <c r="U51" s="261"/>
      <c r="V51" s="261"/>
      <c r="W51" s="261"/>
      <c r="X51" s="261"/>
      <c r="Y51" s="261"/>
      <c r="Z51" s="261"/>
      <c r="AA51" s="261"/>
      <c r="AB51" s="261"/>
      <c r="AC51" s="261"/>
      <c r="AD51" s="261"/>
      <c r="AE51" s="261"/>
      <c r="AF51" s="261"/>
      <c r="AG51" s="261"/>
      <c r="AH51" s="261"/>
      <c r="AI51" s="261"/>
      <c r="AJ51" s="261"/>
      <c r="AK51" s="262"/>
    </row>
    <row r="52" spans="1:37" ht="21" x14ac:dyDescent="0.35">
      <c r="A52" s="230">
        <v>52</v>
      </c>
      <c r="B52" s="230" t="s">
        <v>29</v>
      </c>
      <c r="C52" s="230">
        <v>70</v>
      </c>
      <c r="D52" s="230">
        <v>14</v>
      </c>
      <c r="E52" s="230">
        <v>0</v>
      </c>
      <c r="F52" s="151"/>
      <c r="G52" s="230">
        <f>D52</f>
        <v>14</v>
      </c>
      <c r="H52" s="230">
        <v>14</v>
      </c>
      <c r="I52" s="230">
        <v>14</v>
      </c>
      <c r="J52" s="230">
        <v>14</v>
      </c>
      <c r="K52" s="230"/>
      <c r="L52" s="230"/>
      <c r="M52" s="230"/>
      <c r="N52" s="230"/>
      <c r="O52" s="230"/>
      <c r="P52" s="230"/>
      <c r="Q52" s="230"/>
      <c r="R52" s="230"/>
      <c r="S52" s="230">
        <f>D52</f>
        <v>14</v>
      </c>
      <c r="T52" s="261"/>
      <c r="U52" s="261"/>
      <c r="V52" s="261"/>
      <c r="W52" s="261"/>
      <c r="X52" s="261"/>
      <c r="Y52" s="261"/>
      <c r="Z52" s="261"/>
      <c r="AA52" s="261"/>
      <c r="AB52" s="261"/>
      <c r="AC52" s="261"/>
      <c r="AD52" s="261"/>
      <c r="AE52" s="261"/>
      <c r="AF52" s="261"/>
      <c r="AG52" s="261"/>
      <c r="AH52" s="261"/>
      <c r="AI52" s="261"/>
      <c r="AJ52" s="261"/>
      <c r="AK52" s="262"/>
    </row>
    <row r="53" spans="1:37" ht="21" x14ac:dyDescent="0.35">
      <c r="A53" s="230">
        <v>53</v>
      </c>
      <c r="B53" s="230" t="s">
        <v>77</v>
      </c>
      <c r="C53" s="230">
        <v>70</v>
      </c>
      <c r="D53" s="230">
        <v>14</v>
      </c>
      <c r="E53" s="230">
        <v>0</v>
      </c>
      <c r="F53" s="152"/>
      <c r="G53" s="230">
        <v>14</v>
      </c>
      <c r="H53" s="230">
        <v>14</v>
      </c>
      <c r="I53" s="230">
        <v>14</v>
      </c>
      <c r="J53" s="230">
        <v>14</v>
      </c>
      <c r="K53" s="230">
        <v>14</v>
      </c>
      <c r="L53" s="230">
        <v>14</v>
      </c>
      <c r="M53" s="230">
        <v>14</v>
      </c>
      <c r="N53" s="230">
        <v>14</v>
      </c>
      <c r="O53" s="230"/>
      <c r="P53" s="230"/>
      <c r="Q53" s="230"/>
      <c r="R53" s="230"/>
      <c r="S53" s="230">
        <v>0</v>
      </c>
      <c r="T53" s="261"/>
      <c r="U53" s="261"/>
      <c r="V53" s="261"/>
      <c r="W53" s="261"/>
      <c r="X53" s="261"/>
      <c r="Y53" s="261"/>
      <c r="Z53" s="261"/>
      <c r="AA53" s="261"/>
      <c r="AB53" s="261"/>
      <c r="AC53" s="261"/>
      <c r="AD53" s="261"/>
      <c r="AE53" s="261"/>
      <c r="AF53" s="261"/>
      <c r="AG53" s="261"/>
      <c r="AH53" s="261"/>
      <c r="AI53" s="261"/>
      <c r="AJ53" s="261"/>
      <c r="AK53" s="262"/>
    </row>
    <row r="54" spans="1:37" ht="21" x14ac:dyDescent="0.35">
      <c r="A54" s="230">
        <v>54</v>
      </c>
      <c r="B54" s="230" t="s">
        <v>30</v>
      </c>
      <c r="C54" s="230">
        <v>70</v>
      </c>
      <c r="D54" s="230">
        <v>14</v>
      </c>
      <c r="E54" s="230">
        <v>0</v>
      </c>
      <c r="F54" s="330" t="s">
        <v>153</v>
      </c>
      <c r="G54" s="230"/>
      <c r="H54" s="230"/>
      <c r="I54" s="230"/>
      <c r="J54" s="230"/>
      <c r="K54" s="230"/>
      <c r="L54" s="230"/>
      <c r="M54" s="230"/>
      <c r="N54" s="230"/>
      <c r="O54" s="230"/>
      <c r="P54" s="230"/>
      <c r="Q54" s="230"/>
      <c r="R54" s="230"/>
      <c r="S54" s="230">
        <f>D54*5</f>
        <v>70</v>
      </c>
      <c r="T54" s="261"/>
      <c r="U54" s="261"/>
      <c r="V54" s="261"/>
      <c r="W54" s="261"/>
      <c r="X54" s="261"/>
      <c r="Y54" s="261"/>
      <c r="Z54" s="261"/>
      <c r="AA54" s="261"/>
      <c r="AB54" s="261"/>
      <c r="AC54" s="261"/>
      <c r="AD54" s="261"/>
      <c r="AE54" s="261"/>
      <c r="AF54" s="261"/>
      <c r="AG54" s="261"/>
      <c r="AH54" s="261"/>
      <c r="AI54" s="261"/>
      <c r="AJ54" s="261"/>
      <c r="AK54" s="262"/>
    </row>
    <row r="55" spans="1:37" ht="21" x14ac:dyDescent="0.35">
      <c r="A55" s="230">
        <v>55</v>
      </c>
      <c r="B55" s="230" t="s">
        <v>85</v>
      </c>
      <c r="C55" s="230">
        <v>70</v>
      </c>
      <c r="D55" s="230">
        <v>14</v>
      </c>
      <c r="E55" s="230">
        <v>0</v>
      </c>
      <c r="F55" s="153"/>
      <c r="G55" s="230">
        <f>D55</f>
        <v>14</v>
      </c>
      <c r="H55" s="230">
        <v>14</v>
      </c>
      <c r="I55" s="230">
        <v>14</v>
      </c>
      <c r="J55" s="230">
        <v>14</v>
      </c>
      <c r="K55" s="230"/>
      <c r="L55" s="230"/>
      <c r="M55" s="230"/>
      <c r="N55" s="230"/>
      <c r="O55" s="230"/>
      <c r="P55" s="230"/>
      <c r="Q55" s="230"/>
      <c r="R55" s="230"/>
      <c r="S55" s="230">
        <v>14</v>
      </c>
      <c r="T55" s="261"/>
      <c r="U55" s="261"/>
      <c r="V55" s="261"/>
      <c r="W55" s="261"/>
      <c r="X55" s="261"/>
      <c r="Y55" s="261"/>
      <c r="Z55" s="261"/>
      <c r="AA55" s="261"/>
      <c r="AB55" s="261"/>
      <c r="AC55" s="261"/>
      <c r="AD55" s="261"/>
      <c r="AE55" s="261"/>
      <c r="AF55" s="261"/>
      <c r="AG55" s="261"/>
      <c r="AH55" s="261"/>
      <c r="AI55" s="261"/>
      <c r="AJ55" s="261"/>
      <c r="AK55" s="262"/>
    </row>
    <row r="56" spans="1:37" ht="21.75" thickBot="1" x14ac:dyDescent="0.4">
      <c r="A56" s="230">
        <v>56</v>
      </c>
      <c r="B56" s="230" t="s">
        <v>31</v>
      </c>
      <c r="C56" s="230">
        <v>70</v>
      </c>
      <c r="D56" s="230">
        <v>14</v>
      </c>
      <c r="E56" s="230">
        <v>0</v>
      </c>
      <c r="F56" s="21"/>
      <c r="G56" s="230">
        <f>D56</f>
        <v>14</v>
      </c>
      <c r="H56" s="230">
        <v>14</v>
      </c>
      <c r="I56" s="230">
        <v>14</v>
      </c>
      <c r="J56" s="230">
        <v>14</v>
      </c>
      <c r="K56" s="230">
        <v>14</v>
      </c>
      <c r="L56" s="230"/>
      <c r="M56" s="230"/>
      <c r="N56" s="230"/>
      <c r="O56" s="230"/>
      <c r="P56" s="230"/>
      <c r="Q56" s="230"/>
      <c r="R56" s="230"/>
      <c r="S56" s="230">
        <v>0</v>
      </c>
      <c r="T56" s="261"/>
      <c r="U56" s="261"/>
      <c r="V56" s="261"/>
      <c r="W56" s="261"/>
      <c r="X56" s="261"/>
      <c r="Y56" s="261"/>
      <c r="Z56" s="261"/>
      <c r="AA56" s="261"/>
      <c r="AB56" s="261"/>
      <c r="AC56" s="261"/>
      <c r="AD56" s="261"/>
      <c r="AE56" s="261"/>
      <c r="AF56" s="261"/>
      <c r="AG56" s="261"/>
      <c r="AH56" s="261"/>
      <c r="AI56" s="261"/>
      <c r="AJ56" s="261"/>
      <c r="AK56" s="262"/>
    </row>
    <row r="57" spans="1:37" ht="21" x14ac:dyDescent="0.35">
      <c r="A57" s="230">
        <v>57</v>
      </c>
      <c r="B57" s="230" t="s">
        <v>70</v>
      </c>
      <c r="C57" s="230">
        <v>70</v>
      </c>
      <c r="D57" s="230">
        <v>14</v>
      </c>
      <c r="E57" s="230">
        <v>0</v>
      </c>
      <c r="F57" s="248"/>
      <c r="G57" s="230">
        <v>14</v>
      </c>
      <c r="H57" s="230">
        <v>14</v>
      </c>
      <c r="I57" s="230">
        <v>14</v>
      </c>
      <c r="J57" s="230">
        <v>14</v>
      </c>
      <c r="K57" s="230">
        <v>14</v>
      </c>
      <c r="L57" s="230">
        <v>14</v>
      </c>
      <c r="M57" s="230"/>
      <c r="N57" s="230"/>
      <c r="O57" s="230"/>
      <c r="P57" s="230"/>
      <c r="Q57" s="230"/>
      <c r="R57" s="230"/>
      <c r="S57" s="230">
        <v>0</v>
      </c>
      <c r="T57" s="261"/>
      <c r="U57" s="261"/>
      <c r="V57" s="261"/>
      <c r="W57" s="261"/>
      <c r="X57" s="261"/>
      <c r="Y57" s="261"/>
      <c r="Z57" s="261"/>
      <c r="AA57" s="261"/>
      <c r="AB57" s="261"/>
      <c r="AC57" s="261"/>
      <c r="AD57" s="261"/>
      <c r="AE57" s="261"/>
      <c r="AF57" s="261"/>
      <c r="AG57" s="261"/>
      <c r="AH57" s="261"/>
      <c r="AI57" s="261"/>
      <c r="AJ57" s="261"/>
      <c r="AK57" s="262"/>
    </row>
    <row r="58" spans="1:37" ht="21" x14ac:dyDescent="0.35">
      <c r="A58" s="230">
        <v>58</v>
      </c>
      <c r="B58" s="230" t="s">
        <v>43</v>
      </c>
      <c r="C58" s="230">
        <v>74</v>
      </c>
      <c r="D58" s="230">
        <v>14.8</v>
      </c>
      <c r="E58" s="230">
        <v>0</v>
      </c>
      <c r="F58" s="99"/>
      <c r="G58" s="230">
        <v>14.8</v>
      </c>
      <c r="H58" s="230">
        <v>14.8</v>
      </c>
      <c r="I58" s="230">
        <v>14.8</v>
      </c>
      <c r="J58" s="230">
        <v>14.8</v>
      </c>
      <c r="K58" s="230" t="s">
        <v>155</v>
      </c>
      <c r="L58" s="230"/>
      <c r="M58" s="230"/>
      <c r="N58" s="230"/>
      <c r="O58" s="230"/>
      <c r="P58" s="230"/>
      <c r="Q58" s="230"/>
      <c r="R58" s="230"/>
      <c r="S58" s="230">
        <v>0</v>
      </c>
      <c r="T58" s="261"/>
      <c r="U58" s="261"/>
      <c r="V58" s="261"/>
      <c r="W58" s="261"/>
      <c r="X58" s="261"/>
      <c r="Y58" s="261"/>
      <c r="Z58" s="261"/>
      <c r="AA58" s="261"/>
      <c r="AB58" s="261"/>
      <c r="AC58" s="261"/>
      <c r="AD58" s="261"/>
      <c r="AE58" s="261"/>
      <c r="AF58" s="261"/>
      <c r="AG58" s="261"/>
      <c r="AH58" s="261"/>
      <c r="AI58" s="261"/>
      <c r="AJ58" s="261"/>
      <c r="AK58" s="262"/>
    </row>
    <row r="59" spans="1:37" ht="21" x14ac:dyDescent="0.35">
      <c r="A59" s="230">
        <v>59</v>
      </c>
      <c r="B59" s="230" t="s">
        <v>42</v>
      </c>
      <c r="C59" s="230">
        <v>74</v>
      </c>
      <c r="D59" s="230">
        <v>14.8</v>
      </c>
      <c r="E59" s="230">
        <v>0</v>
      </c>
      <c r="F59" s="99"/>
      <c r="G59" s="230">
        <f>D59</f>
        <v>14.8</v>
      </c>
      <c r="H59" s="230">
        <v>14.8</v>
      </c>
      <c r="I59" s="230">
        <v>14.8</v>
      </c>
      <c r="J59" s="230">
        <v>14.8</v>
      </c>
      <c r="K59" s="230"/>
      <c r="L59" s="230"/>
      <c r="M59" s="230"/>
      <c r="N59" s="230"/>
      <c r="O59" s="230"/>
      <c r="P59" s="230"/>
      <c r="Q59" s="230"/>
      <c r="R59" s="230"/>
      <c r="S59" s="230">
        <f>D59</f>
        <v>14.8</v>
      </c>
      <c r="T59" s="261"/>
      <c r="U59" s="261"/>
      <c r="V59" s="261"/>
      <c r="W59" s="261"/>
      <c r="X59" s="261"/>
      <c r="Y59" s="261"/>
      <c r="Z59" s="261"/>
      <c r="AA59" s="261"/>
      <c r="AB59" s="261"/>
      <c r="AC59" s="261"/>
      <c r="AD59" s="261"/>
      <c r="AE59" s="261"/>
      <c r="AF59" s="261"/>
      <c r="AG59" s="261"/>
      <c r="AH59" s="261"/>
      <c r="AI59" s="261"/>
      <c r="AJ59" s="261"/>
      <c r="AK59" s="262"/>
    </row>
    <row r="60" spans="1:37" ht="21" x14ac:dyDescent="0.35">
      <c r="A60" s="230">
        <v>60</v>
      </c>
      <c r="B60" s="230" t="s">
        <v>62</v>
      </c>
      <c r="C60" s="230">
        <v>70</v>
      </c>
      <c r="D60" s="230">
        <v>14</v>
      </c>
      <c r="E60" s="230">
        <v>0</v>
      </c>
      <c r="F60" s="100"/>
      <c r="G60" s="230">
        <v>14</v>
      </c>
      <c r="H60" s="230">
        <v>14</v>
      </c>
      <c r="I60" s="230">
        <v>14</v>
      </c>
      <c r="J60" s="230"/>
      <c r="K60" s="230"/>
      <c r="L60" s="230"/>
      <c r="M60" s="230"/>
      <c r="N60" s="230"/>
      <c r="O60" s="230"/>
      <c r="P60" s="230"/>
      <c r="Q60" s="230"/>
      <c r="R60" s="230"/>
      <c r="S60" s="230">
        <f>14*2</f>
        <v>28</v>
      </c>
      <c r="T60" s="261"/>
      <c r="U60" s="261"/>
      <c r="V60" s="261"/>
      <c r="W60" s="261"/>
      <c r="X60" s="261"/>
      <c r="Y60" s="261"/>
      <c r="Z60" s="261"/>
      <c r="AA60" s="261"/>
      <c r="AB60" s="261"/>
      <c r="AC60" s="261"/>
      <c r="AD60" s="261"/>
      <c r="AE60" s="261"/>
      <c r="AF60" s="261"/>
      <c r="AG60" s="261"/>
      <c r="AH60" s="261"/>
      <c r="AI60" s="261"/>
      <c r="AJ60" s="261"/>
      <c r="AK60" s="262"/>
    </row>
    <row r="61" spans="1:37" ht="21" x14ac:dyDescent="0.35">
      <c r="A61" s="230">
        <v>61</v>
      </c>
      <c r="B61" s="230" t="s">
        <v>41</v>
      </c>
      <c r="C61" s="230">
        <v>70</v>
      </c>
      <c r="D61" s="230">
        <v>14</v>
      </c>
      <c r="E61" s="230">
        <v>0</v>
      </c>
      <c r="F61" s="101"/>
      <c r="G61" s="230">
        <v>14</v>
      </c>
      <c r="H61" s="230">
        <v>14</v>
      </c>
      <c r="I61" s="230">
        <v>14</v>
      </c>
      <c r="J61" s="230">
        <v>14</v>
      </c>
      <c r="K61" s="230">
        <v>14</v>
      </c>
      <c r="L61" s="230"/>
      <c r="M61" s="230"/>
      <c r="N61" s="230"/>
      <c r="O61" s="230"/>
      <c r="P61" s="230"/>
      <c r="Q61" s="230"/>
      <c r="R61" s="230"/>
      <c r="S61" s="230">
        <f>D61</f>
        <v>14</v>
      </c>
      <c r="T61" s="261"/>
      <c r="U61" s="261"/>
      <c r="V61" s="261"/>
      <c r="W61" s="261"/>
      <c r="X61" s="261"/>
      <c r="Y61" s="261"/>
      <c r="Z61" s="261"/>
      <c r="AA61" s="261"/>
      <c r="AB61" s="261"/>
      <c r="AC61" s="261"/>
      <c r="AD61" s="261"/>
      <c r="AE61" s="261"/>
      <c r="AF61" s="261"/>
      <c r="AG61" s="261"/>
      <c r="AH61" s="261"/>
      <c r="AI61" s="261"/>
      <c r="AJ61" s="261"/>
      <c r="AK61" s="262"/>
    </row>
    <row r="62" spans="1:37" ht="21" x14ac:dyDescent="0.35">
      <c r="A62" s="230">
        <v>62</v>
      </c>
      <c r="B62" s="230" t="s">
        <v>32</v>
      </c>
      <c r="C62" s="230">
        <v>74</v>
      </c>
      <c r="D62" s="230">
        <v>14.8</v>
      </c>
      <c r="E62" s="230">
        <v>0</v>
      </c>
      <c r="F62" s="253"/>
      <c r="G62" s="230">
        <v>14.8</v>
      </c>
      <c r="H62" s="230">
        <v>14.8</v>
      </c>
      <c r="I62" s="230">
        <v>14.8</v>
      </c>
      <c r="J62" s="230">
        <v>14.8</v>
      </c>
      <c r="K62" s="230"/>
      <c r="L62" s="230"/>
      <c r="M62" s="230"/>
      <c r="N62" s="230"/>
      <c r="O62" s="230"/>
      <c r="P62" s="230"/>
      <c r="Q62" s="230"/>
      <c r="R62" s="230"/>
      <c r="S62" s="230">
        <f>D62</f>
        <v>14.8</v>
      </c>
      <c r="T62" s="261"/>
      <c r="U62" s="261"/>
      <c r="V62" s="261"/>
      <c r="W62" s="261"/>
      <c r="X62" s="261"/>
      <c r="Y62" s="261"/>
      <c r="Z62" s="261"/>
      <c r="AA62" s="261"/>
      <c r="AB62" s="261"/>
      <c r="AC62" s="261"/>
      <c r="AD62" s="261"/>
      <c r="AE62" s="261"/>
      <c r="AF62" s="261"/>
      <c r="AG62" s="261"/>
      <c r="AH62" s="261"/>
      <c r="AI62" s="261"/>
      <c r="AJ62" s="261"/>
      <c r="AK62" s="262"/>
    </row>
    <row r="63" spans="1:37" ht="21" x14ac:dyDescent="0.35">
      <c r="A63" s="230">
        <v>63</v>
      </c>
      <c r="B63" s="230" t="s">
        <v>71</v>
      </c>
      <c r="C63" s="230">
        <v>74</v>
      </c>
      <c r="D63" s="230">
        <v>14.8</v>
      </c>
      <c r="E63" s="230">
        <v>0</v>
      </c>
      <c r="F63" s="1"/>
      <c r="G63" s="230">
        <v>14.8</v>
      </c>
      <c r="H63" s="230">
        <v>14.8</v>
      </c>
      <c r="I63" s="230">
        <v>14.8</v>
      </c>
      <c r="J63" s="230">
        <v>14.8</v>
      </c>
      <c r="K63" s="230"/>
      <c r="L63" s="230"/>
      <c r="M63" s="230"/>
      <c r="N63" s="230"/>
      <c r="O63" s="230"/>
      <c r="P63" s="230"/>
      <c r="Q63" s="230"/>
      <c r="R63" s="230"/>
      <c r="S63" s="230">
        <f>(D63*2)-I63</f>
        <v>14.8</v>
      </c>
      <c r="T63" s="261"/>
      <c r="U63" s="261"/>
      <c r="V63" s="261"/>
      <c r="W63" s="261"/>
      <c r="X63" s="261"/>
      <c r="Y63" s="261"/>
      <c r="Z63" s="261"/>
      <c r="AA63" s="261"/>
      <c r="AB63" s="261"/>
      <c r="AC63" s="261"/>
      <c r="AD63" s="261"/>
      <c r="AE63" s="261"/>
      <c r="AF63" s="261"/>
      <c r="AG63" s="261"/>
      <c r="AH63" s="261"/>
      <c r="AI63" s="261"/>
      <c r="AJ63" s="261"/>
      <c r="AK63" s="262"/>
    </row>
    <row r="64" spans="1:37" ht="21" x14ac:dyDescent="0.35">
      <c r="A64" s="230">
        <v>64</v>
      </c>
      <c r="B64" s="230" t="s">
        <v>33</v>
      </c>
      <c r="C64" s="230">
        <v>64</v>
      </c>
      <c r="D64" s="230">
        <v>12.8</v>
      </c>
      <c r="E64" s="230">
        <v>0</v>
      </c>
      <c r="F64" s="99"/>
      <c r="G64" s="230">
        <v>12.8</v>
      </c>
      <c r="H64" s="230">
        <v>12.8</v>
      </c>
      <c r="I64" s="230">
        <v>12.8</v>
      </c>
      <c r="J64" s="230"/>
      <c r="K64" s="230"/>
      <c r="L64" s="230"/>
      <c r="M64" s="230"/>
      <c r="N64" s="230"/>
      <c r="O64" s="230"/>
      <c r="P64" s="230"/>
      <c r="Q64" s="230"/>
      <c r="R64" s="230"/>
      <c r="S64" s="230">
        <f>D64*2</f>
        <v>25.6</v>
      </c>
      <c r="T64" s="261"/>
      <c r="U64" s="261"/>
      <c r="V64" s="261"/>
      <c r="W64" s="261"/>
      <c r="X64" s="261"/>
      <c r="Y64" s="261"/>
      <c r="Z64" s="261"/>
      <c r="AA64" s="261"/>
      <c r="AB64" s="261"/>
      <c r="AC64" s="261"/>
      <c r="AD64" s="261"/>
      <c r="AE64" s="261"/>
      <c r="AF64" s="261"/>
      <c r="AG64" s="261"/>
      <c r="AH64" s="261"/>
      <c r="AI64" s="261"/>
      <c r="AJ64" s="261"/>
      <c r="AK64" s="262"/>
    </row>
    <row r="65" spans="1:37" ht="21" x14ac:dyDescent="0.35">
      <c r="A65" s="230">
        <v>65</v>
      </c>
      <c r="B65" s="230" t="s">
        <v>34</v>
      </c>
      <c r="C65" s="230">
        <v>56</v>
      </c>
      <c r="D65" s="230">
        <v>11.2</v>
      </c>
      <c r="E65" s="230">
        <v>0</v>
      </c>
      <c r="F65" s="370"/>
      <c r="G65" s="230">
        <f>D65</f>
        <v>11.2</v>
      </c>
      <c r="H65" s="230">
        <v>11.2</v>
      </c>
      <c r="I65" s="230">
        <v>11.2</v>
      </c>
      <c r="J65" s="230">
        <f>D65</f>
        <v>11.2</v>
      </c>
      <c r="K65" s="230"/>
      <c r="L65" s="230"/>
      <c r="M65" s="230"/>
      <c r="N65" s="230"/>
      <c r="O65" s="230"/>
      <c r="P65" s="230"/>
      <c r="Q65" s="230"/>
      <c r="R65" s="230"/>
      <c r="S65" s="230">
        <v>11.2</v>
      </c>
      <c r="T65" s="261"/>
      <c r="U65" s="261"/>
      <c r="V65" s="261"/>
      <c r="W65" s="261"/>
      <c r="X65" s="261"/>
      <c r="Y65" s="261"/>
      <c r="Z65" s="261"/>
      <c r="AA65" s="261"/>
      <c r="AB65" s="261"/>
      <c r="AC65" s="261"/>
      <c r="AD65" s="261"/>
      <c r="AE65" s="261"/>
      <c r="AF65" s="261"/>
      <c r="AG65" s="261"/>
      <c r="AH65" s="261"/>
      <c r="AI65" s="261"/>
      <c r="AJ65" s="261"/>
      <c r="AK65" s="262"/>
    </row>
    <row r="66" spans="1:37" ht="21" x14ac:dyDescent="0.35">
      <c r="A66" s="230">
        <v>66</v>
      </c>
      <c r="B66" s="230" t="s">
        <v>35</v>
      </c>
      <c r="C66" s="230">
        <v>57</v>
      </c>
      <c r="D66" s="230">
        <v>11.4</v>
      </c>
      <c r="E66" s="230">
        <v>0</v>
      </c>
      <c r="F66" s="371"/>
      <c r="G66" s="230">
        <v>11.4</v>
      </c>
      <c r="H66" s="230">
        <v>11.4</v>
      </c>
      <c r="I66" s="230">
        <v>11.4</v>
      </c>
      <c r="J66" s="230">
        <v>11.4</v>
      </c>
      <c r="K66" s="230"/>
      <c r="L66" s="230"/>
      <c r="M66" s="230"/>
      <c r="N66" s="230"/>
      <c r="O66" s="230"/>
      <c r="P66" s="230"/>
      <c r="Q66" s="230"/>
      <c r="R66" s="230"/>
      <c r="S66" s="230">
        <f>D66</f>
        <v>11.4</v>
      </c>
      <c r="T66" s="261"/>
      <c r="U66" s="261"/>
      <c r="V66" s="261"/>
      <c r="W66" s="261"/>
      <c r="X66" s="261"/>
      <c r="Y66" s="261"/>
      <c r="Z66" s="261"/>
      <c r="AA66" s="261"/>
      <c r="AB66" s="261"/>
      <c r="AC66" s="261"/>
      <c r="AD66" s="261"/>
      <c r="AE66" s="261"/>
      <c r="AF66" s="261"/>
      <c r="AG66" s="261"/>
      <c r="AH66" s="261"/>
      <c r="AI66" s="261"/>
      <c r="AJ66" s="261"/>
      <c r="AK66" s="262"/>
    </row>
    <row r="67" spans="1:37" ht="18.75" customHeight="1" x14ac:dyDescent="0.35">
      <c r="A67" s="230" t="s">
        <v>72</v>
      </c>
      <c r="B67" s="230" t="s">
        <v>36</v>
      </c>
      <c r="C67" s="230">
        <v>135</v>
      </c>
      <c r="D67" s="230">
        <v>27</v>
      </c>
      <c r="E67" s="230">
        <v>0</v>
      </c>
      <c r="F67" s="372"/>
      <c r="G67" s="230">
        <v>27</v>
      </c>
      <c r="H67" s="230">
        <v>27</v>
      </c>
      <c r="I67" s="230">
        <v>27</v>
      </c>
      <c r="J67" s="230">
        <v>27</v>
      </c>
      <c r="K67" s="230">
        <v>27</v>
      </c>
      <c r="L67" s="230"/>
      <c r="M67" s="230"/>
      <c r="N67" s="230"/>
      <c r="O67" s="230"/>
      <c r="P67" s="230"/>
      <c r="Q67" s="230"/>
      <c r="R67" s="230"/>
      <c r="S67" s="230">
        <v>0</v>
      </c>
      <c r="T67" s="261"/>
      <c r="U67" s="261"/>
      <c r="V67" s="261"/>
      <c r="W67" s="261"/>
      <c r="X67" s="261"/>
      <c r="Y67" s="261"/>
      <c r="Z67" s="261"/>
      <c r="AA67" s="261"/>
      <c r="AB67" s="261"/>
      <c r="AC67" s="261"/>
      <c r="AD67" s="261"/>
      <c r="AE67" s="261"/>
      <c r="AF67" s="261"/>
      <c r="AG67" s="261"/>
      <c r="AH67" s="261"/>
      <c r="AI67" s="261"/>
      <c r="AJ67" s="261"/>
      <c r="AK67" s="262"/>
    </row>
    <row r="68" spans="1:37" ht="21" x14ac:dyDescent="0.35">
      <c r="A68" s="230">
        <v>69</v>
      </c>
      <c r="B68" s="230" t="s">
        <v>76</v>
      </c>
      <c r="C68" s="230">
        <v>56</v>
      </c>
      <c r="D68" s="230">
        <v>11.2</v>
      </c>
      <c r="E68" s="230">
        <v>0</v>
      </c>
      <c r="F68" s="371"/>
      <c r="G68" s="230">
        <v>11.2</v>
      </c>
      <c r="H68" s="230">
        <v>11.2</v>
      </c>
      <c r="I68" s="230">
        <v>11.2</v>
      </c>
      <c r="J68" s="230">
        <f>I68</f>
        <v>11.2</v>
      </c>
      <c r="K68" s="230"/>
      <c r="L68" s="230"/>
      <c r="M68" s="230"/>
      <c r="N68" s="230"/>
      <c r="O68" s="230"/>
      <c r="P68" s="230"/>
      <c r="Q68" s="230"/>
      <c r="R68" s="230"/>
      <c r="S68" s="230">
        <v>11.2</v>
      </c>
      <c r="T68" s="261"/>
      <c r="U68" s="261"/>
      <c r="V68" s="261"/>
      <c r="W68" s="261"/>
      <c r="X68" s="261"/>
      <c r="Y68" s="261"/>
      <c r="Z68" s="261"/>
      <c r="AA68" s="261"/>
      <c r="AB68" s="261"/>
      <c r="AC68" s="261"/>
      <c r="AD68" s="261"/>
      <c r="AE68" s="261"/>
      <c r="AF68" s="261"/>
      <c r="AG68" s="261"/>
      <c r="AH68" s="261"/>
      <c r="AI68" s="261"/>
      <c r="AJ68" s="261"/>
      <c r="AK68" s="262"/>
    </row>
    <row r="69" spans="1:37" ht="21" x14ac:dyDescent="0.35">
      <c r="A69" s="230">
        <v>70</v>
      </c>
      <c r="B69" s="230" t="s">
        <v>68</v>
      </c>
      <c r="C69" s="230">
        <v>57</v>
      </c>
      <c r="D69" s="230">
        <v>11.4</v>
      </c>
      <c r="E69" s="230">
        <v>0</v>
      </c>
      <c r="F69" s="373"/>
      <c r="G69" s="230">
        <f>D69</f>
        <v>11.4</v>
      </c>
      <c r="H69" s="230">
        <f>D69</f>
        <v>11.4</v>
      </c>
      <c r="I69" s="230"/>
      <c r="J69" s="230"/>
      <c r="K69" s="230"/>
      <c r="L69" s="230"/>
      <c r="M69" s="230"/>
      <c r="N69" s="230"/>
      <c r="O69" s="230"/>
      <c r="P69" s="230"/>
      <c r="Q69" s="230"/>
      <c r="R69" s="230"/>
      <c r="S69" s="230">
        <f>D69*3</f>
        <v>34.200000000000003</v>
      </c>
      <c r="T69" s="261"/>
      <c r="U69" s="261"/>
      <c r="V69" s="261"/>
      <c r="W69" s="261"/>
      <c r="X69" s="261"/>
      <c r="Y69" s="261"/>
      <c r="Z69" s="261"/>
      <c r="AA69" s="261"/>
      <c r="AB69" s="261"/>
      <c r="AC69" s="261"/>
      <c r="AD69" s="261"/>
      <c r="AE69" s="261"/>
      <c r="AF69" s="261"/>
      <c r="AG69" s="261"/>
      <c r="AH69" s="261"/>
      <c r="AI69" s="261"/>
      <c r="AJ69" s="261"/>
      <c r="AK69" s="262"/>
    </row>
    <row r="70" spans="1:37" ht="21" x14ac:dyDescent="0.35">
      <c r="A70" s="230">
        <v>71</v>
      </c>
      <c r="B70" s="230" t="s">
        <v>40</v>
      </c>
      <c r="C70" s="230">
        <v>57</v>
      </c>
      <c r="D70" s="230">
        <v>11.4</v>
      </c>
      <c r="E70" s="230">
        <v>0</v>
      </c>
      <c r="F70" s="374"/>
      <c r="G70" s="230">
        <v>11.4</v>
      </c>
      <c r="H70" s="230">
        <v>11.4</v>
      </c>
      <c r="I70" s="230">
        <v>11.4</v>
      </c>
      <c r="J70" s="230">
        <f>D70</f>
        <v>11.4</v>
      </c>
      <c r="K70" s="230"/>
      <c r="L70" s="230"/>
      <c r="M70" s="230"/>
      <c r="N70" s="230"/>
      <c r="O70" s="230"/>
      <c r="P70" s="230"/>
      <c r="Q70" s="230"/>
      <c r="R70" s="230"/>
      <c r="S70" s="230">
        <f>D70</f>
        <v>11.4</v>
      </c>
      <c r="T70" s="261"/>
      <c r="U70" s="261"/>
      <c r="V70" s="261"/>
      <c r="W70" s="261"/>
      <c r="X70" s="261"/>
      <c r="Y70" s="261"/>
      <c r="Z70" s="261"/>
      <c r="AA70" s="261"/>
      <c r="AB70" s="261"/>
      <c r="AC70" s="261"/>
      <c r="AD70" s="261"/>
      <c r="AE70" s="261"/>
      <c r="AF70" s="261"/>
      <c r="AG70" s="261"/>
      <c r="AH70" s="261"/>
      <c r="AI70" s="261"/>
      <c r="AJ70" s="261"/>
      <c r="AK70" s="262"/>
    </row>
    <row r="71" spans="1:37" ht="21.75" thickBot="1" x14ac:dyDescent="0.4">
      <c r="A71" s="230">
        <v>72</v>
      </c>
      <c r="B71" s="230" t="s">
        <v>69</v>
      </c>
      <c r="C71" s="230">
        <v>56</v>
      </c>
      <c r="D71" s="230">
        <v>11.2</v>
      </c>
      <c r="E71" s="230">
        <v>0</v>
      </c>
      <c r="F71" s="375"/>
      <c r="G71" s="230">
        <f>D71</f>
        <v>11.2</v>
      </c>
      <c r="H71" s="230">
        <v>11.2</v>
      </c>
      <c r="I71" s="230">
        <v>11.2</v>
      </c>
      <c r="J71" s="230">
        <v>11.2</v>
      </c>
      <c r="K71" s="230">
        <v>11.2</v>
      </c>
      <c r="L71" s="230"/>
      <c r="M71" s="230"/>
      <c r="N71" s="230"/>
      <c r="O71" s="230"/>
      <c r="P71" s="230"/>
      <c r="Q71" s="230"/>
      <c r="R71" s="230"/>
      <c r="S71" s="230">
        <v>0</v>
      </c>
      <c r="T71" s="261"/>
      <c r="U71" s="261"/>
      <c r="V71" s="261"/>
      <c r="W71" s="261"/>
      <c r="X71" s="261"/>
      <c r="Y71" s="261"/>
      <c r="Z71" s="261"/>
      <c r="AA71" s="261"/>
      <c r="AB71" s="261"/>
      <c r="AC71" s="261"/>
      <c r="AD71" s="261"/>
      <c r="AE71" s="261"/>
      <c r="AF71" s="261"/>
      <c r="AG71" s="261"/>
      <c r="AH71" s="261"/>
      <c r="AI71" s="261"/>
      <c r="AJ71" s="261"/>
      <c r="AK71" s="262"/>
    </row>
    <row r="72" spans="1:37" ht="21" x14ac:dyDescent="0.35">
      <c r="A72" s="230">
        <v>73</v>
      </c>
      <c r="B72" s="230" t="s">
        <v>60</v>
      </c>
      <c r="C72" s="230">
        <v>32</v>
      </c>
      <c r="D72" s="230">
        <v>6.4</v>
      </c>
      <c r="E72" s="230">
        <v>0</v>
      </c>
      <c r="F72" s="376"/>
      <c r="G72" s="230">
        <v>6.4</v>
      </c>
      <c r="H72" s="230">
        <v>6.4</v>
      </c>
      <c r="I72" s="230">
        <v>6.4</v>
      </c>
      <c r="J72" s="230">
        <v>6.4</v>
      </c>
      <c r="K72" s="230"/>
      <c r="L72" s="230"/>
      <c r="M72" s="230"/>
      <c r="N72" s="230"/>
      <c r="O72" s="230"/>
      <c r="P72" s="230"/>
      <c r="Q72" s="230"/>
      <c r="R72" s="230"/>
      <c r="S72" s="230">
        <v>6.6</v>
      </c>
      <c r="T72" s="261"/>
      <c r="U72" s="261"/>
      <c r="V72" s="261"/>
      <c r="W72" s="261"/>
      <c r="X72" s="261"/>
      <c r="Y72" s="261"/>
      <c r="Z72" s="261"/>
      <c r="AA72" s="261"/>
      <c r="AB72" s="261"/>
      <c r="AC72" s="261"/>
      <c r="AD72" s="261"/>
      <c r="AE72" s="261"/>
      <c r="AF72" s="261"/>
      <c r="AG72" s="261"/>
      <c r="AH72" s="261"/>
      <c r="AI72" s="261"/>
      <c r="AJ72" s="261"/>
      <c r="AK72" s="262"/>
    </row>
    <row r="73" spans="1:37" ht="21" x14ac:dyDescent="0.35">
      <c r="A73" s="230">
        <v>74</v>
      </c>
      <c r="B73" s="230" t="s">
        <v>37</v>
      </c>
      <c r="C73" s="230">
        <v>33</v>
      </c>
      <c r="D73" s="230">
        <v>6.6</v>
      </c>
      <c r="E73" s="230">
        <v>0</v>
      </c>
      <c r="F73" s="377"/>
      <c r="G73" s="230">
        <v>6.6</v>
      </c>
      <c r="H73" s="230">
        <v>6.6</v>
      </c>
      <c r="I73" s="230">
        <v>6.6</v>
      </c>
      <c r="J73" s="230">
        <v>6.6</v>
      </c>
      <c r="K73" s="230"/>
      <c r="L73" s="230"/>
      <c r="M73" s="230"/>
      <c r="N73" s="230"/>
      <c r="O73" s="230"/>
      <c r="P73" s="230"/>
      <c r="Q73" s="230"/>
      <c r="R73" s="230"/>
      <c r="S73" s="230">
        <f>G73</f>
        <v>6.6</v>
      </c>
      <c r="T73" s="261"/>
      <c r="U73" s="261"/>
      <c r="V73" s="261"/>
      <c r="W73" s="261"/>
      <c r="X73" s="261"/>
      <c r="Y73" s="261"/>
      <c r="Z73" s="261"/>
      <c r="AA73" s="261"/>
      <c r="AB73" s="261"/>
      <c r="AC73" s="261"/>
      <c r="AD73" s="261"/>
      <c r="AE73" s="261"/>
      <c r="AF73" s="261"/>
      <c r="AG73" s="261"/>
      <c r="AH73" s="261"/>
      <c r="AI73" s="261"/>
      <c r="AJ73" s="261"/>
      <c r="AK73" s="262"/>
    </row>
    <row r="74" spans="1:37" ht="21" x14ac:dyDescent="0.35">
      <c r="A74" s="230">
        <v>75</v>
      </c>
      <c r="B74" s="230" t="s">
        <v>65</v>
      </c>
      <c r="C74" s="230">
        <v>33</v>
      </c>
      <c r="D74" s="230">
        <v>6.6</v>
      </c>
      <c r="E74" s="230">
        <v>0</v>
      </c>
      <c r="F74" s="377"/>
      <c r="G74" s="230">
        <v>6.6</v>
      </c>
      <c r="H74" s="230">
        <v>6.6</v>
      </c>
      <c r="I74" s="230">
        <v>6.6</v>
      </c>
      <c r="J74" s="230">
        <v>6.6</v>
      </c>
      <c r="K74" s="230">
        <v>6.6</v>
      </c>
      <c r="L74" s="230"/>
      <c r="M74" s="230"/>
      <c r="N74" s="230"/>
      <c r="O74" s="230"/>
      <c r="P74" s="230"/>
      <c r="Q74" s="230"/>
      <c r="R74" s="230"/>
      <c r="S74" s="230">
        <v>0</v>
      </c>
      <c r="T74" s="261"/>
      <c r="U74" s="261"/>
      <c r="V74" s="261"/>
      <c r="W74" s="261"/>
      <c r="X74" s="261"/>
      <c r="Y74" s="261"/>
      <c r="Z74" s="261"/>
      <c r="AA74" s="261"/>
      <c r="AB74" s="261"/>
      <c r="AC74" s="261"/>
      <c r="AD74" s="261"/>
      <c r="AE74" s="261"/>
      <c r="AF74" s="261"/>
      <c r="AG74" s="261"/>
      <c r="AH74" s="261"/>
      <c r="AI74" s="261"/>
      <c r="AJ74" s="261"/>
      <c r="AK74" s="262"/>
    </row>
    <row r="75" spans="1:37" ht="21" x14ac:dyDescent="0.35">
      <c r="A75" s="230">
        <v>76</v>
      </c>
      <c r="B75" s="230" t="s">
        <v>38</v>
      </c>
      <c r="C75" s="230">
        <v>35</v>
      </c>
      <c r="D75" s="230">
        <v>7</v>
      </c>
      <c r="E75" s="230">
        <v>0</v>
      </c>
      <c r="F75" s="377"/>
      <c r="G75" s="230">
        <v>7</v>
      </c>
      <c r="H75" s="230">
        <v>7</v>
      </c>
      <c r="I75" s="230">
        <v>7</v>
      </c>
      <c r="J75" s="230">
        <v>7</v>
      </c>
      <c r="K75" s="230">
        <v>7</v>
      </c>
      <c r="L75" s="230"/>
      <c r="M75" s="230"/>
      <c r="N75" s="230"/>
      <c r="O75" s="230"/>
      <c r="P75" s="230"/>
      <c r="Q75" s="230"/>
      <c r="R75" s="230"/>
      <c r="S75" s="230">
        <v>0</v>
      </c>
      <c r="T75" s="261"/>
      <c r="U75" s="261"/>
      <c r="V75" s="261"/>
      <c r="W75" s="261"/>
      <c r="X75" s="261"/>
      <c r="Y75" s="261"/>
      <c r="Z75" s="261"/>
      <c r="AA75" s="261"/>
      <c r="AB75" s="261"/>
      <c r="AC75" s="261"/>
      <c r="AD75" s="261"/>
      <c r="AE75" s="261"/>
      <c r="AF75" s="261"/>
      <c r="AG75" s="261"/>
      <c r="AH75" s="261"/>
      <c r="AI75" s="261"/>
      <c r="AJ75" s="261"/>
      <c r="AK75" s="262"/>
    </row>
    <row r="76" spans="1:37" ht="21" x14ac:dyDescent="0.35">
      <c r="A76" s="230">
        <v>77</v>
      </c>
      <c r="B76" s="230" t="s">
        <v>39</v>
      </c>
      <c r="C76" s="230">
        <v>68</v>
      </c>
      <c r="D76" s="230">
        <v>13.6</v>
      </c>
      <c r="E76" s="230">
        <v>0</v>
      </c>
      <c r="F76" s="377"/>
      <c r="G76" s="230">
        <v>13.6</v>
      </c>
      <c r="H76" s="230">
        <v>13.6</v>
      </c>
      <c r="I76" s="230">
        <v>13.6</v>
      </c>
      <c r="J76" s="230">
        <v>13.6</v>
      </c>
      <c r="K76" s="230"/>
      <c r="L76" s="230"/>
      <c r="M76" s="230"/>
      <c r="N76" s="230"/>
      <c r="O76" s="230"/>
      <c r="P76" s="230"/>
      <c r="Q76" s="230"/>
      <c r="R76" s="230"/>
      <c r="S76" s="230">
        <v>13.6</v>
      </c>
      <c r="T76" s="261"/>
      <c r="U76" s="261"/>
      <c r="V76" s="261"/>
      <c r="W76" s="261"/>
      <c r="X76" s="261"/>
      <c r="Y76" s="261"/>
      <c r="Z76" s="261"/>
      <c r="AA76" s="261"/>
      <c r="AB76" s="261"/>
      <c r="AC76" s="261"/>
      <c r="AD76" s="261"/>
      <c r="AE76" s="261"/>
      <c r="AF76" s="261"/>
      <c r="AG76" s="261"/>
      <c r="AH76" s="261"/>
      <c r="AI76" s="261"/>
      <c r="AJ76" s="261"/>
      <c r="AK76" s="262"/>
    </row>
    <row r="77" spans="1:37" ht="21" x14ac:dyDescent="0.35">
      <c r="A77" s="230">
        <v>78</v>
      </c>
      <c r="B77" s="230" t="s">
        <v>80</v>
      </c>
      <c r="C77" s="230">
        <v>33</v>
      </c>
      <c r="D77" s="230">
        <v>6.6</v>
      </c>
      <c r="E77" s="230">
        <v>0</v>
      </c>
      <c r="F77" s="378"/>
      <c r="G77" s="230">
        <v>6.6000000000000005</v>
      </c>
      <c r="H77" s="230">
        <v>6.6000000000000005</v>
      </c>
      <c r="I77" s="230">
        <v>6.6000000000000005</v>
      </c>
      <c r="J77" s="230">
        <v>6.6</v>
      </c>
      <c r="K77" s="230">
        <v>6.6</v>
      </c>
      <c r="L77" s="230">
        <v>6.6</v>
      </c>
      <c r="M77" s="230"/>
      <c r="N77" s="230"/>
      <c r="O77" s="230"/>
      <c r="P77" s="230"/>
      <c r="Q77" s="230"/>
      <c r="R77" s="230"/>
      <c r="S77" s="230">
        <v>0</v>
      </c>
      <c r="T77" s="261"/>
      <c r="U77" s="261"/>
      <c r="V77" s="261"/>
      <c r="W77" s="261"/>
      <c r="X77" s="261"/>
      <c r="Y77" s="261"/>
      <c r="Z77" s="261"/>
      <c r="AA77" s="261"/>
      <c r="AB77" s="261"/>
      <c r="AC77" s="261"/>
      <c r="AD77" s="261"/>
      <c r="AE77" s="261"/>
      <c r="AF77" s="261"/>
      <c r="AG77" s="261"/>
      <c r="AH77" s="261"/>
      <c r="AI77" s="261"/>
      <c r="AJ77" s="261"/>
      <c r="AK77" s="262"/>
    </row>
    <row r="78" spans="1:37" ht="21" x14ac:dyDescent="0.35">
      <c r="A78" s="230">
        <v>79</v>
      </c>
      <c r="B78" s="230" t="s">
        <v>84</v>
      </c>
      <c r="C78" s="230">
        <v>33</v>
      </c>
      <c r="D78" s="230">
        <v>6.6</v>
      </c>
      <c r="E78" s="230">
        <v>0</v>
      </c>
      <c r="F78" s="379"/>
      <c r="G78" s="230">
        <v>6.6</v>
      </c>
      <c r="H78" s="230">
        <v>6.6</v>
      </c>
      <c r="I78" s="230">
        <v>6.6</v>
      </c>
      <c r="J78" s="230">
        <v>6.6</v>
      </c>
      <c r="K78" s="230"/>
      <c r="L78" s="230"/>
      <c r="M78" s="230"/>
      <c r="N78" s="230"/>
      <c r="O78" s="230"/>
      <c r="P78" s="230"/>
      <c r="Q78" s="230"/>
      <c r="R78" s="230"/>
      <c r="S78" s="230">
        <f>D78</f>
        <v>6.6</v>
      </c>
      <c r="T78" s="261"/>
      <c r="U78" s="261"/>
      <c r="V78" s="261"/>
      <c r="W78" s="261"/>
      <c r="X78" s="261"/>
      <c r="Y78" s="261"/>
      <c r="Z78" s="261"/>
      <c r="AA78" s="261"/>
      <c r="AB78" s="261"/>
      <c r="AC78" s="261"/>
      <c r="AD78" s="261"/>
      <c r="AE78" s="261"/>
      <c r="AF78" s="261"/>
      <c r="AG78" s="261"/>
      <c r="AH78" s="261"/>
      <c r="AI78" s="261"/>
      <c r="AJ78" s="261"/>
      <c r="AK78" s="262"/>
    </row>
    <row r="79" spans="1:37" ht="21.75" thickBot="1" x14ac:dyDescent="0.4">
      <c r="A79" s="230">
        <v>80</v>
      </c>
      <c r="B79" s="230" t="s">
        <v>127</v>
      </c>
      <c r="C79" s="230">
        <v>56</v>
      </c>
      <c r="D79" s="230">
        <v>11.2</v>
      </c>
      <c r="E79" s="230">
        <v>0</v>
      </c>
      <c r="F79" s="380"/>
      <c r="G79" s="230">
        <v>11.2</v>
      </c>
      <c r="H79" s="230"/>
      <c r="I79" s="230"/>
      <c r="J79" s="230"/>
      <c r="K79" s="230"/>
      <c r="L79" s="230"/>
      <c r="M79" s="230"/>
      <c r="N79" s="230"/>
      <c r="O79" s="230"/>
      <c r="P79" s="230"/>
      <c r="Q79" s="230"/>
      <c r="R79" s="230"/>
      <c r="S79" s="230">
        <f>D79*4</f>
        <v>44.8</v>
      </c>
      <c r="T79" s="261"/>
      <c r="U79" s="261"/>
      <c r="V79" s="261"/>
      <c r="W79" s="261"/>
      <c r="X79" s="261"/>
      <c r="Y79" s="261"/>
      <c r="Z79" s="261"/>
      <c r="AA79" s="261"/>
      <c r="AB79" s="261"/>
      <c r="AC79" s="261"/>
      <c r="AD79" s="261"/>
      <c r="AE79" s="261"/>
      <c r="AF79" s="261"/>
      <c r="AG79" s="261"/>
      <c r="AH79" s="261"/>
      <c r="AI79" s="261"/>
      <c r="AJ79" s="261"/>
      <c r="AK79" s="262"/>
    </row>
    <row r="80" spans="1:37" ht="21" x14ac:dyDescent="0.35">
      <c r="A80" s="230" t="s">
        <v>15</v>
      </c>
      <c r="B80" s="230"/>
      <c r="C80" s="230">
        <v>5389</v>
      </c>
      <c r="D80" s="230">
        <v>1066</v>
      </c>
      <c r="E80" s="230">
        <v>994.4</v>
      </c>
      <c r="F80" s="381"/>
      <c r="G80" s="230">
        <f t="shared" ref="G80:O80" si="5">SUM(G3:G79)</f>
        <v>960.39999999999964</v>
      </c>
      <c r="H80" s="230">
        <f t="shared" si="5"/>
        <v>931.99999999999966</v>
      </c>
      <c r="I80" s="230">
        <f t="shared" si="5"/>
        <v>899.1999999999997</v>
      </c>
      <c r="J80" s="230">
        <f t="shared" si="5"/>
        <v>817.79999999999973</v>
      </c>
      <c r="K80" s="230">
        <f t="shared" si="5"/>
        <v>451.3</v>
      </c>
      <c r="L80" s="230">
        <f t="shared" si="5"/>
        <v>92</v>
      </c>
      <c r="M80" s="230">
        <f t="shared" si="5"/>
        <v>40.200000000000003</v>
      </c>
      <c r="N80" s="230">
        <f t="shared" si="5"/>
        <v>40.200000000000003</v>
      </c>
      <c r="O80" s="230">
        <f t="shared" si="5"/>
        <v>26.200000000000003</v>
      </c>
      <c r="P80" s="230">
        <f>SUM(P3:P79)</f>
        <v>26.200000000000003</v>
      </c>
      <c r="Q80" s="230">
        <f>SUM(Q3:Q79)</f>
        <v>26.200000000000003</v>
      </c>
      <c r="R80" s="230">
        <f>SUM(R3:R79)</f>
        <v>26.200000000000003</v>
      </c>
      <c r="S80" s="230">
        <f>SUM(S3:S79)</f>
        <v>2304.5</v>
      </c>
      <c r="T80" s="261"/>
      <c r="U80" s="261"/>
      <c r="V80" s="261"/>
      <c r="W80" s="261"/>
      <c r="X80" s="261"/>
      <c r="Y80" s="261"/>
      <c r="Z80" s="261"/>
      <c r="AA80" s="261"/>
      <c r="AB80" s="261"/>
      <c r="AC80" s="261"/>
      <c r="AD80" s="261"/>
      <c r="AE80" s="261"/>
      <c r="AF80" s="261"/>
      <c r="AG80" s="261"/>
      <c r="AH80" s="261"/>
      <c r="AI80" s="261"/>
      <c r="AJ80" s="261"/>
      <c r="AK80" s="262"/>
    </row>
    <row r="81" spans="1:37" ht="30" customHeight="1" x14ac:dyDescent="0.25">
      <c r="A81" s="389" t="s">
        <v>66</v>
      </c>
      <c r="B81" s="390"/>
      <c r="C81" s="391"/>
      <c r="D81" s="392"/>
      <c r="E81" s="392"/>
      <c r="F81" s="392"/>
      <c r="G81" s="392"/>
      <c r="H81" s="392"/>
      <c r="I81" s="392"/>
      <c r="J81" s="392"/>
      <c r="K81" s="392"/>
      <c r="L81" s="392"/>
      <c r="M81" s="392"/>
      <c r="N81" s="392"/>
      <c r="O81" s="392"/>
      <c r="P81" s="392"/>
      <c r="Q81" s="392"/>
      <c r="R81" s="393"/>
      <c r="S81" s="336">
        <f>S80+E67+'Poslovni prostori'!R10</f>
        <v>2342.5</v>
      </c>
      <c r="T81" s="261"/>
      <c r="U81" s="261"/>
      <c r="V81" s="261"/>
      <c r="W81" s="261"/>
      <c r="X81" s="261"/>
      <c r="Y81" s="261"/>
      <c r="Z81" s="261"/>
      <c r="AA81" s="261"/>
      <c r="AB81" s="261"/>
      <c r="AC81" s="261"/>
      <c r="AD81" s="261"/>
      <c r="AE81" s="261"/>
      <c r="AF81" s="261"/>
      <c r="AG81" s="261"/>
      <c r="AH81" s="261"/>
      <c r="AI81" s="261"/>
      <c r="AJ81" s="261"/>
      <c r="AK81" s="262"/>
    </row>
    <row r="82" spans="1:37" x14ac:dyDescent="0.25">
      <c r="A82" s="383"/>
      <c r="B82" s="384"/>
      <c r="C82" s="384"/>
      <c r="D82" s="384"/>
      <c r="E82" s="384"/>
      <c r="F82" s="384"/>
      <c r="G82" s="384"/>
      <c r="H82" s="384"/>
      <c r="I82" s="384"/>
      <c r="J82" s="384"/>
      <c r="K82" s="384"/>
      <c r="L82" s="384"/>
      <c r="M82" s="384"/>
      <c r="N82" s="384"/>
      <c r="O82" s="384"/>
      <c r="P82" s="384"/>
      <c r="Q82" s="384"/>
      <c r="R82" s="384"/>
      <c r="S82" s="384"/>
      <c r="T82" s="261"/>
      <c r="U82" s="261"/>
      <c r="V82" s="261"/>
      <c r="W82" s="261"/>
      <c r="X82" s="261"/>
      <c r="Y82" s="261"/>
      <c r="Z82" s="261"/>
      <c r="AA82" s="261"/>
      <c r="AB82" s="261"/>
      <c r="AC82" s="261"/>
      <c r="AD82" s="261"/>
      <c r="AE82" s="261"/>
      <c r="AF82" s="261"/>
      <c r="AG82" s="261"/>
      <c r="AH82" s="261"/>
      <c r="AI82" s="261"/>
      <c r="AJ82" s="261"/>
      <c r="AK82" s="262"/>
    </row>
    <row r="83" spans="1:37" x14ac:dyDescent="0.25">
      <c r="A83" s="394"/>
      <c r="B83" s="395"/>
      <c r="C83" s="395"/>
      <c r="D83" s="395"/>
      <c r="E83" s="395"/>
      <c r="F83" s="395"/>
      <c r="G83" s="395"/>
      <c r="H83" s="395"/>
      <c r="I83" s="395"/>
      <c r="J83" s="395"/>
      <c r="K83" s="395"/>
      <c r="L83" s="395"/>
      <c r="M83" s="395"/>
      <c r="N83" s="395"/>
      <c r="O83" s="395"/>
      <c r="P83" s="395"/>
      <c r="Q83" s="395"/>
      <c r="R83" s="395"/>
      <c r="S83" s="395"/>
      <c r="T83" s="261"/>
      <c r="U83" s="261"/>
      <c r="V83" s="261"/>
      <c r="W83" s="261"/>
      <c r="X83" s="261"/>
      <c r="Y83" s="261"/>
      <c r="Z83" s="261"/>
      <c r="AA83" s="261"/>
      <c r="AB83" s="261"/>
      <c r="AC83" s="261"/>
      <c r="AD83" s="261"/>
      <c r="AE83" s="261"/>
      <c r="AF83" s="261"/>
      <c r="AG83" s="261"/>
      <c r="AH83" s="261"/>
      <c r="AI83" s="261"/>
      <c r="AJ83" s="261"/>
      <c r="AK83" s="262"/>
    </row>
    <row r="84" spans="1:37" x14ac:dyDescent="0.25">
      <c r="A84" s="383"/>
      <c r="B84" s="384"/>
      <c r="C84" s="384"/>
      <c r="D84" s="384"/>
      <c r="E84" s="384"/>
      <c r="F84" s="384"/>
      <c r="G84" s="384"/>
      <c r="H84" s="384"/>
      <c r="I84" s="384"/>
      <c r="J84" s="384"/>
      <c r="K84" s="384"/>
      <c r="L84" s="384"/>
      <c r="M84" s="384"/>
      <c r="N84" s="384"/>
      <c r="O84" s="384"/>
      <c r="P84" s="384"/>
      <c r="Q84" s="384"/>
      <c r="R84" s="384"/>
      <c r="S84" s="384"/>
      <c r="T84" s="261"/>
      <c r="U84" s="261"/>
      <c r="V84" s="261"/>
      <c r="W84" s="261"/>
      <c r="X84" s="261"/>
      <c r="Y84" s="261"/>
      <c r="Z84" s="261"/>
      <c r="AA84" s="261"/>
      <c r="AB84" s="261"/>
      <c r="AC84" s="261"/>
      <c r="AD84" s="261"/>
      <c r="AE84" s="261"/>
      <c r="AF84" s="261"/>
      <c r="AG84" s="261"/>
      <c r="AH84" s="261"/>
      <c r="AI84" s="261"/>
      <c r="AJ84" s="261"/>
      <c r="AK84" s="262"/>
    </row>
    <row r="85" spans="1:37" x14ac:dyDescent="0.25">
      <c r="A85" s="385"/>
      <c r="B85" s="386"/>
      <c r="C85" s="386"/>
      <c r="D85" s="386"/>
      <c r="E85" s="386"/>
      <c r="F85" s="386"/>
      <c r="G85" s="386"/>
      <c r="H85" s="386"/>
      <c r="I85" s="386"/>
      <c r="J85" s="386"/>
      <c r="K85" s="386"/>
      <c r="L85" s="386"/>
      <c r="M85" s="386"/>
      <c r="N85" s="386"/>
      <c r="O85" s="386"/>
      <c r="P85" s="386"/>
      <c r="Q85" s="386"/>
      <c r="R85" s="386"/>
      <c r="S85" s="386"/>
      <c r="T85" s="261"/>
      <c r="U85" s="261"/>
      <c r="V85" s="261"/>
      <c r="W85" s="261"/>
      <c r="X85" s="261"/>
      <c r="Y85" s="261"/>
      <c r="Z85" s="261"/>
      <c r="AA85" s="261"/>
      <c r="AB85" s="261"/>
      <c r="AC85" s="261"/>
      <c r="AD85" s="261"/>
      <c r="AE85" s="261"/>
      <c r="AF85" s="261"/>
      <c r="AG85" s="261"/>
      <c r="AH85" s="261"/>
      <c r="AI85" s="261"/>
      <c r="AJ85" s="261"/>
      <c r="AK85" s="262"/>
    </row>
    <row r="86" spans="1:37" x14ac:dyDescent="0.25">
      <c r="A86" s="385"/>
      <c r="B86" s="386"/>
      <c r="C86" s="386"/>
      <c r="D86" s="386"/>
      <c r="E86" s="386"/>
      <c r="F86" s="386"/>
      <c r="G86" s="386"/>
      <c r="H86" s="386"/>
      <c r="I86" s="386"/>
      <c r="J86" s="386"/>
      <c r="K86" s="386"/>
      <c r="L86" s="386"/>
      <c r="M86" s="386"/>
      <c r="N86" s="386"/>
      <c r="O86" s="386"/>
      <c r="P86" s="386"/>
      <c r="Q86" s="386"/>
      <c r="R86" s="386"/>
      <c r="S86" s="386"/>
      <c r="T86" s="261"/>
      <c r="U86" s="261"/>
      <c r="V86" s="261"/>
      <c r="W86" s="261"/>
      <c r="X86" s="261"/>
      <c r="Y86" s="261"/>
      <c r="Z86" s="261"/>
      <c r="AA86" s="261"/>
      <c r="AB86" s="261"/>
      <c r="AC86" s="261"/>
      <c r="AD86" s="261"/>
      <c r="AE86" s="261"/>
      <c r="AF86" s="261"/>
      <c r="AG86" s="261"/>
      <c r="AH86" s="261"/>
      <c r="AI86" s="261"/>
      <c r="AJ86" s="261"/>
      <c r="AK86" s="262"/>
    </row>
    <row r="87" spans="1:37" x14ac:dyDescent="0.25">
      <c r="A87" s="385"/>
      <c r="B87" s="386"/>
      <c r="C87" s="386"/>
      <c r="D87" s="386"/>
      <c r="E87" s="386"/>
      <c r="F87" s="386"/>
      <c r="G87" s="386"/>
      <c r="H87" s="386"/>
      <c r="I87" s="386"/>
      <c r="J87" s="386"/>
      <c r="K87" s="386"/>
      <c r="L87" s="386"/>
      <c r="M87" s="386"/>
      <c r="N87" s="386"/>
      <c r="O87" s="386"/>
      <c r="P87" s="386"/>
      <c r="Q87" s="386"/>
      <c r="R87" s="386"/>
      <c r="S87" s="386"/>
      <c r="T87" s="261"/>
      <c r="U87" s="261"/>
      <c r="V87" s="261"/>
      <c r="W87" s="261"/>
      <c r="X87" s="261"/>
      <c r="Y87" s="261"/>
      <c r="Z87" s="261"/>
      <c r="AA87" s="261"/>
      <c r="AB87" s="261"/>
      <c r="AC87" s="261"/>
      <c r="AD87" s="261"/>
      <c r="AE87" s="261"/>
      <c r="AF87" s="261"/>
      <c r="AG87" s="261"/>
      <c r="AH87" s="261"/>
      <c r="AI87" s="261"/>
      <c r="AJ87" s="261"/>
      <c r="AK87" s="262"/>
    </row>
    <row r="88" spans="1:37" x14ac:dyDescent="0.25">
      <c r="A88" s="385"/>
      <c r="B88" s="386"/>
      <c r="C88" s="386"/>
      <c r="D88" s="386"/>
      <c r="E88" s="386"/>
      <c r="F88" s="386"/>
      <c r="G88" s="386"/>
      <c r="H88" s="386"/>
      <c r="I88" s="386"/>
      <c r="J88" s="386"/>
      <c r="K88" s="386"/>
      <c r="L88" s="386"/>
      <c r="M88" s="386"/>
      <c r="N88" s="386"/>
      <c r="O88" s="386"/>
      <c r="P88" s="386"/>
      <c r="Q88" s="386"/>
      <c r="R88" s="386"/>
      <c r="S88" s="386"/>
      <c r="T88" s="261"/>
      <c r="U88" s="261"/>
      <c r="V88" s="261"/>
      <c r="W88" s="261"/>
      <c r="X88" s="261"/>
      <c r="Y88" s="261"/>
      <c r="Z88" s="261"/>
      <c r="AA88" s="261"/>
      <c r="AB88" s="261"/>
      <c r="AC88" s="261"/>
      <c r="AD88" s="261"/>
      <c r="AE88" s="261"/>
      <c r="AF88" s="261"/>
      <c r="AG88" s="261"/>
      <c r="AH88" s="261"/>
      <c r="AI88" s="261"/>
      <c r="AJ88" s="261"/>
      <c r="AK88" s="262"/>
    </row>
    <row r="89" spans="1:37" x14ac:dyDescent="0.25">
      <c r="A89" s="385"/>
      <c r="B89" s="386"/>
      <c r="C89" s="386"/>
      <c r="D89" s="386"/>
      <c r="E89" s="386"/>
      <c r="F89" s="386"/>
      <c r="G89" s="386"/>
      <c r="H89" s="386"/>
      <c r="I89" s="386"/>
      <c r="J89" s="386"/>
      <c r="K89" s="386"/>
      <c r="L89" s="386"/>
      <c r="M89" s="386"/>
      <c r="N89" s="386"/>
      <c r="O89" s="386"/>
      <c r="P89" s="386"/>
      <c r="Q89" s="386"/>
      <c r="R89" s="386"/>
      <c r="S89" s="386"/>
      <c r="T89" s="261"/>
      <c r="U89" s="261"/>
      <c r="V89" s="261"/>
      <c r="W89" s="261"/>
      <c r="X89" s="261"/>
      <c r="Y89" s="261"/>
      <c r="Z89" s="261"/>
      <c r="AA89" s="261"/>
      <c r="AB89" s="261"/>
      <c r="AC89" s="261"/>
      <c r="AD89" s="261"/>
      <c r="AE89" s="261"/>
      <c r="AF89" s="261"/>
      <c r="AG89" s="261"/>
      <c r="AH89" s="261"/>
      <c r="AI89" s="261"/>
      <c r="AJ89" s="261"/>
      <c r="AK89" s="262"/>
    </row>
    <row r="90" spans="1:37" x14ac:dyDescent="0.25">
      <c r="A90" s="385"/>
      <c r="B90" s="386"/>
      <c r="C90" s="386"/>
      <c r="D90" s="386"/>
      <c r="E90" s="386"/>
      <c r="F90" s="386"/>
      <c r="G90" s="386"/>
      <c r="H90" s="386"/>
      <c r="I90" s="386"/>
      <c r="J90" s="386"/>
      <c r="K90" s="386"/>
      <c r="L90" s="386"/>
      <c r="M90" s="386"/>
      <c r="N90" s="386"/>
      <c r="O90" s="386"/>
      <c r="P90" s="386"/>
      <c r="Q90" s="386"/>
      <c r="R90" s="386"/>
      <c r="S90" s="386"/>
      <c r="T90" s="261"/>
      <c r="U90" s="261"/>
      <c r="V90" s="261"/>
      <c r="W90" s="261"/>
      <c r="X90" s="261"/>
      <c r="Y90" s="261"/>
      <c r="Z90" s="261"/>
      <c r="AA90" s="261"/>
      <c r="AB90" s="261"/>
      <c r="AC90" s="261"/>
      <c r="AD90" s="261"/>
      <c r="AE90" s="261"/>
      <c r="AF90" s="261"/>
      <c r="AG90" s="261"/>
      <c r="AH90" s="261"/>
      <c r="AI90" s="261"/>
      <c r="AJ90" s="261"/>
      <c r="AK90" s="262"/>
    </row>
    <row r="91" spans="1:37" x14ac:dyDescent="0.25">
      <c r="A91" s="385"/>
      <c r="B91" s="386"/>
      <c r="C91" s="386"/>
      <c r="D91" s="386"/>
      <c r="E91" s="386"/>
      <c r="F91" s="386"/>
      <c r="G91" s="386"/>
      <c r="H91" s="386"/>
      <c r="I91" s="386"/>
      <c r="J91" s="386"/>
      <c r="K91" s="386"/>
      <c r="L91" s="386"/>
      <c r="M91" s="386"/>
      <c r="N91" s="386"/>
      <c r="O91" s="386"/>
      <c r="P91" s="386"/>
      <c r="Q91" s="386"/>
      <c r="R91" s="386"/>
      <c r="S91" s="386"/>
      <c r="T91" s="261"/>
      <c r="U91" s="261"/>
      <c r="V91" s="261"/>
      <c r="W91" s="261"/>
      <c r="X91" s="261"/>
      <c r="Y91" s="261"/>
      <c r="Z91" s="261"/>
      <c r="AA91" s="261"/>
      <c r="AB91" s="261"/>
      <c r="AC91" s="261"/>
      <c r="AD91" s="261"/>
      <c r="AE91" s="261"/>
      <c r="AF91" s="261"/>
      <c r="AG91" s="261"/>
      <c r="AH91" s="261"/>
      <c r="AI91" s="261"/>
      <c r="AJ91" s="261"/>
      <c r="AK91" s="262"/>
    </row>
    <row r="92" spans="1:37" x14ac:dyDescent="0.25">
      <c r="A92" s="385"/>
      <c r="B92" s="386"/>
      <c r="C92" s="386"/>
      <c r="D92" s="386"/>
      <c r="E92" s="386"/>
      <c r="F92" s="386"/>
      <c r="G92" s="386"/>
      <c r="H92" s="386"/>
      <c r="I92" s="386"/>
      <c r="J92" s="386"/>
      <c r="K92" s="386"/>
      <c r="L92" s="386"/>
      <c r="M92" s="386"/>
      <c r="N92" s="386"/>
      <c r="O92" s="386"/>
      <c r="P92" s="386"/>
      <c r="Q92" s="386"/>
      <c r="R92" s="386"/>
      <c r="S92" s="386"/>
      <c r="T92" s="261"/>
      <c r="U92" s="261"/>
      <c r="V92" s="261"/>
      <c r="W92" s="261"/>
      <c r="X92" s="261"/>
      <c r="Y92" s="261"/>
      <c r="Z92" s="261"/>
      <c r="AA92" s="261"/>
      <c r="AB92" s="261"/>
      <c r="AC92" s="261"/>
      <c r="AD92" s="261"/>
      <c r="AE92" s="261"/>
      <c r="AF92" s="261"/>
      <c r="AG92" s="261"/>
      <c r="AH92" s="261"/>
      <c r="AI92" s="261"/>
      <c r="AJ92" s="261"/>
      <c r="AK92" s="262"/>
    </row>
    <row r="93" spans="1:37" x14ac:dyDescent="0.25">
      <c r="A93" s="385"/>
      <c r="B93" s="386"/>
      <c r="C93" s="386"/>
      <c r="D93" s="386"/>
      <c r="E93" s="386"/>
      <c r="F93" s="386"/>
      <c r="G93" s="386"/>
      <c r="H93" s="386"/>
      <c r="I93" s="386"/>
      <c r="J93" s="386"/>
      <c r="K93" s="386"/>
      <c r="L93" s="386"/>
      <c r="M93" s="386"/>
      <c r="N93" s="386"/>
      <c r="O93" s="386"/>
      <c r="P93" s="386"/>
      <c r="Q93" s="386"/>
      <c r="R93" s="386"/>
      <c r="S93" s="386"/>
      <c r="T93" s="261"/>
      <c r="U93" s="261"/>
      <c r="V93" s="261"/>
      <c r="W93" s="261"/>
      <c r="X93" s="261"/>
      <c r="Y93" s="261"/>
      <c r="Z93" s="261"/>
      <c r="AA93" s="261"/>
      <c r="AB93" s="261"/>
      <c r="AC93" s="261"/>
      <c r="AD93" s="261"/>
      <c r="AE93" s="261"/>
      <c r="AF93" s="261"/>
      <c r="AG93" s="261"/>
      <c r="AH93" s="261"/>
      <c r="AI93" s="261"/>
      <c r="AJ93" s="261"/>
      <c r="AK93" s="262"/>
    </row>
    <row r="94" spans="1:37" x14ac:dyDescent="0.25">
      <c r="A94" s="385"/>
      <c r="B94" s="386"/>
      <c r="C94" s="386"/>
      <c r="D94" s="386"/>
      <c r="E94" s="386"/>
      <c r="F94" s="386"/>
      <c r="G94" s="386"/>
      <c r="H94" s="386"/>
      <c r="I94" s="386"/>
      <c r="J94" s="386"/>
      <c r="K94" s="386"/>
      <c r="L94" s="386"/>
      <c r="M94" s="386"/>
      <c r="N94" s="386"/>
      <c r="O94" s="386"/>
      <c r="P94" s="386"/>
      <c r="Q94" s="386"/>
      <c r="R94" s="386"/>
      <c r="S94" s="386"/>
      <c r="T94" s="261"/>
      <c r="U94" s="261"/>
      <c r="V94" s="261"/>
      <c r="W94" s="261"/>
      <c r="X94" s="261"/>
      <c r="Y94" s="261"/>
      <c r="Z94" s="261"/>
      <c r="AA94" s="261"/>
      <c r="AB94" s="261"/>
      <c r="AC94" s="261"/>
      <c r="AD94" s="261"/>
      <c r="AE94" s="261"/>
      <c r="AF94" s="261"/>
      <c r="AG94" s="261"/>
      <c r="AH94" s="261"/>
      <c r="AI94" s="261"/>
      <c r="AJ94" s="261"/>
      <c r="AK94" s="262"/>
    </row>
    <row r="95" spans="1:37" x14ac:dyDescent="0.25">
      <c r="A95" s="385"/>
      <c r="B95" s="386"/>
      <c r="C95" s="386"/>
      <c r="D95" s="386"/>
      <c r="E95" s="386"/>
      <c r="F95" s="386"/>
      <c r="G95" s="386"/>
      <c r="H95" s="386"/>
      <c r="I95" s="386"/>
      <c r="J95" s="386"/>
      <c r="K95" s="386"/>
      <c r="L95" s="386"/>
      <c r="M95" s="386"/>
      <c r="N95" s="386"/>
      <c r="O95" s="386"/>
      <c r="P95" s="386"/>
      <c r="Q95" s="386"/>
      <c r="R95" s="386"/>
      <c r="S95" s="386"/>
      <c r="T95" s="261"/>
      <c r="U95" s="261"/>
      <c r="V95" s="261"/>
      <c r="W95" s="261"/>
      <c r="X95" s="261"/>
      <c r="Y95" s="261"/>
      <c r="Z95" s="261"/>
      <c r="AA95" s="261"/>
      <c r="AB95" s="261"/>
      <c r="AC95" s="261"/>
      <c r="AD95" s="261"/>
      <c r="AE95" s="261"/>
      <c r="AF95" s="261"/>
      <c r="AG95" s="261"/>
      <c r="AH95" s="261"/>
      <c r="AI95" s="261"/>
      <c r="AJ95" s="261"/>
      <c r="AK95" s="262"/>
    </row>
    <row r="96" spans="1:37" x14ac:dyDescent="0.25">
      <c r="A96" s="261"/>
      <c r="B96" s="261"/>
      <c r="C96" s="261"/>
      <c r="D96" s="267"/>
      <c r="E96" s="272"/>
      <c r="F96" s="268"/>
      <c r="G96" s="267"/>
      <c r="H96" s="261"/>
      <c r="I96" s="261"/>
      <c r="J96" s="261"/>
      <c r="K96" s="261"/>
      <c r="L96" s="261"/>
      <c r="M96" s="261"/>
      <c r="N96" s="261"/>
      <c r="O96" s="261"/>
      <c r="P96" s="261"/>
      <c r="Q96" s="261"/>
      <c r="R96" s="261"/>
      <c r="S96" s="261"/>
      <c r="T96" s="261"/>
      <c r="U96" s="261"/>
      <c r="V96" s="261"/>
      <c r="W96" s="261"/>
      <c r="X96" s="261"/>
      <c r="Y96" s="261"/>
      <c r="Z96" s="261"/>
      <c r="AA96" s="261"/>
      <c r="AB96" s="261"/>
      <c r="AC96" s="261"/>
      <c r="AD96" s="261"/>
      <c r="AE96" s="261"/>
      <c r="AF96" s="261"/>
      <c r="AG96" s="261"/>
      <c r="AH96" s="261"/>
      <c r="AI96" s="261"/>
      <c r="AJ96" s="261"/>
      <c r="AK96" s="262"/>
    </row>
    <row r="97" spans="1:37" x14ac:dyDescent="0.25">
      <c r="A97" s="261"/>
      <c r="B97" s="261"/>
      <c r="C97" s="261"/>
      <c r="D97" s="267"/>
      <c r="E97" s="272"/>
      <c r="F97" s="268"/>
      <c r="G97" s="267"/>
      <c r="H97" s="261"/>
      <c r="I97" s="261"/>
      <c r="J97" s="261"/>
      <c r="K97" s="261"/>
      <c r="L97" s="261"/>
      <c r="M97" s="261"/>
      <c r="N97" s="261"/>
      <c r="O97" s="261"/>
      <c r="P97" s="261"/>
      <c r="Q97" s="261"/>
      <c r="R97" s="261"/>
      <c r="S97" s="261"/>
      <c r="T97" s="261"/>
      <c r="U97" s="261"/>
      <c r="V97" s="261"/>
      <c r="W97" s="261"/>
      <c r="X97" s="261"/>
      <c r="Y97" s="261"/>
      <c r="Z97" s="261"/>
      <c r="AA97" s="261"/>
      <c r="AB97" s="261"/>
      <c r="AC97" s="261"/>
      <c r="AD97" s="261"/>
      <c r="AE97" s="261"/>
      <c r="AF97" s="261"/>
      <c r="AG97" s="261"/>
      <c r="AH97" s="261"/>
      <c r="AI97" s="261"/>
      <c r="AJ97" s="261"/>
      <c r="AK97" s="262"/>
    </row>
    <row r="98" spans="1:37" x14ac:dyDescent="0.25">
      <c r="A98" s="261"/>
      <c r="B98" s="261"/>
      <c r="C98" s="261"/>
      <c r="D98" s="267"/>
      <c r="E98" s="272"/>
      <c r="F98" s="268"/>
      <c r="G98" s="267"/>
      <c r="H98" s="261"/>
      <c r="I98" s="261"/>
      <c r="J98" s="261"/>
      <c r="K98" s="261"/>
      <c r="L98" s="261"/>
      <c r="M98" s="261"/>
      <c r="N98" s="261"/>
      <c r="O98" s="261"/>
      <c r="P98" s="261"/>
      <c r="Q98" s="261"/>
      <c r="R98" s="261"/>
      <c r="S98" s="261"/>
      <c r="T98" s="261"/>
      <c r="U98" s="261"/>
      <c r="V98" s="261"/>
      <c r="W98" s="261"/>
      <c r="X98" s="261"/>
      <c r="Y98" s="261"/>
      <c r="Z98" s="261"/>
      <c r="AA98" s="261"/>
      <c r="AB98" s="261"/>
      <c r="AC98" s="261"/>
      <c r="AD98" s="261"/>
      <c r="AE98" s="261"/>
      <c r="AF98" s="261"/>
      <c r="AG98" s="261"/>
      <c r="AH98" s="261"/>
      <c r="AI98" s="261"/>
      <c r="AJ98" s="261"/>
      <c r="AK98" s="262"/>
    </row>
    <row r="99" spans="1:37" x14ac:dyDescent="0.25">
      <c r="A99" s="261"/>
      <c r="B99" s="261"/>
      <c r="C99" s="261"/>
      <c r="D99" s="267"/>
      <c r="E99" s="272"/>
      <c r="F99" s="268"/>
      <c r="G99" s="267"/>
      <c r="H99" s="261"/>
      <c r="I99" s="261"/>
      <c r="J99" s="261"/>
      <c r="K99" s="261"/>
      <c r="L99" s="261"/>
      <c r="M99" s="261"/>
      <c r="N99" s="261"/>
      <c r="O99" s="261"/>
      <c r="P99" s="261"/>
      <c r="Q99" s="261"/>
      <c r="R99" s="261"/>
      <c r="S99" s="261"/>
      <c r="T99" s="261"/>
      <c r="U99" s="261"/>
      <c r="V99" s="261"/>
      <c r="W99" s="261"/>
      <c r="X99" s="261"/>
      <c r="Y99" s="261"/>
      <c r="Z99" s="261"/>
      <c r="AA99" s="261"/>
      <c r="AB99" s="261"/>
      <c r="AC99" s="261"/>
      <c r="AD99" s="261"/>
      <c r="AE99" s="261"/>
      <c r="AF99" s="261"/>
      <c r="AG99" s="261"/>
      <c r="AH99" s="261"/>
      <c r="AI99" s="261"/>
      <c r="AJ99" s="261"/>
      <c r="AK99" s="262"/>
    </row>
    <row r="100" spans="1:37" x14ac:dyDescent="0.25">
      <c r="A100" s="261"/>
      <c r="B100" s="261"/>
      <c r="C100" s="261"/>
      <c r="D100" s="267"/>
      <c r="E100" s="272"/>
      <c r="F100" s="268"/>
      <c r="G100" s="267"/>
      <c r="H100" s="261"/>
      <c r="I100" s="261"/>
      <c r="J100" s="261"/>
      <c r="K100" s="261"/>
      <c r="L100" s="261"/>
      <c r="M100" s="261"/>
      <c r="N100" s="261"/>
      <c r="O100" s="261"/>
      <c r="P100" s="261"/>
      <c r="Q100" s="261"/>
      <c r="R100" s="261"/>
      <c r="S100" s="261"/>
      <c r="T100" s="261"/>
      <c r="U100" s="261"/>
      <c r="V100" s="261"/>
      <c r="W100" s="261"/>
      <c r="X100" s="261"/>
      <c r="Y100" s="261"/>
      <c r="Z100" s="261"/>
      <c r="AA100" s="261"/>
      <c r="AB100" s="261"/>
      <c r="AC100" s="261"/>
      <c r="AD100" s="261"/>
      <c r="AE100" s="261"/>
      <c r="AF100" s="261"/>
      <c r="AG100" s="261"/>
      <c r="AH100" s="261"/>
      <c r="AI100" s="261"/>
      <c r="AJ100" s="261"/>
      <c r="AK100" s="262"/>
    </row>
    <row r="101" spans="1:37" x14ac:dyDescent="0.25">
      <c r="A101" s="261"/>
      <c r="B101" s="261"/>
      <c r="C101" s="261"/>
      <c r="D101" s="267"/>
      <c r="E101" s="272"/>
      <c r="F101" s="268"/>
      <c r="G101" s="267"/>
      <c r="H101" s="261"/>
      <c r="I101" s="261"/>
      <c r="J101" s="261"/>
      <c r="K101" s="261"/>
      <c r="L101" s="261"/>
      <c r="M101" s="261"/>
      <c r="N101" s="261"/>
      <c r="O101" s="261"/>
      <c r="P101" s="261"/>
      <c r="Q101" s="261"/>
      <c r="R101" s="261"/>
      <c r="S101" s="261"/>
      <c r="T101" s="261"/>
      <c r="U101" s="261"/>
      <c r="V101" s="261"/>
      <c r="W101" s="261"/>
      <c r="X101" s="261"/>
      <c r="Y101" s="261"/>
      <c r="Z101" s="261"/>
      <c r="AA101" s="261"/>
      <c r="AB101" s="261"/>
      <c r="AC101" s="261"/>
      <c r="AD101" s="261"/>
      <c r="AE101" s="261"/>
      <c r="AF101" s="261"/>
      <c r="AG101" s="261"/>
      <c r="AH101" s="261"/>
      <c r="AI101" s="261"/>
      <c r="AJ101" s="261"/>
      <c r="AK101" s="262"/>
    </row>
    <row r="102" spans="1:37" x14ac:dyDescent="0.25">
      <c r="A102" s="261"/>
      <c r="B102" s="261"/>
      <c r="C102" s="261"/>
      <c r="D102" s="267"/>
      <c r="E102" s="272"/>
      <c r="F102" s="268"/>
      <c r="G102" s="267"/>
      <c r="H102" s="261"/>
      <c r="I102" s="261"/>
      <c r="J102" s="261"/>
      <c r="K102" s="261"/>
      <c r="L102" s="261"/>
      <c r="M102" s="261"/>
      <c r="N102" s="261"/>
      <c r="O102" s="261"/>
      <c r="P102" s="261"/>
      <c r="Q102" s="261"/>
      <c r="R102" s="261"/>
      <c r="S102" s="261"/>
      <c r="T102" s="261"/>
      <c r="U102" s="261"/>
      <c r="V102" s="261"/>
      <c r="W102" s="261"/>
      <c r="X102" s="261"/>
      <c r="Y102" s="261"/>
      <c r="Z102" s="261"/>
      <c r="AA102" s="261"/>
      <c r="AB102" s="261"/>
      <c r="AC102" s="261"/>
      <c r="AD102" s="261"/>
      <c r="AE102" s="261"/>
      <c r="AF102" s="261"/>
      <c r="AG102" s="261"/>
      <c r="AH102" s="261"/>
      <c r="AI102" s="261"/>
      <c r="AJ102" s="261"/>
      <c r="AK102" s="262"/>
    </row>
    <row r="103" spans="1:37" x14ac:dyDescent="0.25">
      <c r="A103" s="261"/>
      <c r="B103" s="261"/>
      <c r="C103" s="261"/>
      <c r="D103" s="267"/>
      <c r="E103" s="272"/>
      <c r="F103" s="268"/>
      <c r="G103" s="267"/>
      <c r="H103" s="261"/>
      <c r="I103" s="261"/>
      <c r="J103" s="261"/>
      <c r="K103" s="261"/>
      <c r="L103" s="261"/>
      <c r="M103" s="261"/>
      <c r="N103" s="261"/>
      <c r="O103" s="261"/>
      <c r="P103" s="261"/>
      <c r="Q103" s="261"/>
      <c r="R103" s="261"/>
      <c r="S103" s="261"/>
      <c r="T103" s="261"/>
      <c r="U103" s="261"/>
      <c r="V103" s="261"/>
      <c r="W103" s="261"/>
      <c r="X103" s="261"/>
      <c r="Y103" s="261"/>
      <c r="Z103" s="261"/>
      <c r="AA103" s="261"/>
      <c r="AB103" s="261"/>
      <c r="AC103" s="261"/>
      <c r="AD103" s="261"/>
      <c r="AE103" s="261"/>
      <c r="AF103" s="261"/>
      <c r="AG103" s="261"/>
      <c r="AH103" s="261"/>
      <c r="AI103" s="261"/>
      <c r="AJ103" s="261"/>
      <c r="AK103" s="262"/>
    </row>
    <row r="104" spans="1:37" x14ac:dyDescent="0.25">
      <c r="A104" s="261"/>
      <c r="B104" s="261"/>
      <c r="C104" s="261"/>
      <c r="D104" s="267"/>
      <c r="E104" s="272"/>
      <c r="F104" s="268"/>
      <c r="G104" s="267"/>
      <c r="H104" s="261"/>
      <c r="I104" s="261"/>
      <c r="J104" s="261"/>
      <c r="K104" s="261"/>
      <c r="L104" s="261"/>
      <c r="M104" s="261"/>
      <c r="N104" s="261"/>
      <c r="O104" s="261"/>
      <c r="P104" s="261"/>
      <c r="Q104" s="261"/>
      <c r="R104" s="261"/>
      <c r="S104" s="261"/>
      <c r="T104" s="261"/>
      <c r="U104" s="261"/>
      <c r="V104" s="261"/>
      <c r="W104" s="261"/>
      <c r="X104" s="261"/>
      <c r="Y104" s="261"/>
      <c r="Z104" s="261"/>
      <c r="AA104" s="261"/>
      <c r="AB104" s="261"/>
      <c r="AC104" s="261"/>
      <c r="AD104" s="261"/>
      <c r="AE104" s="261"/>
      <c r="AF104" s="261"/>
      <c r="AG104" s="261"/>
      <c r="AH104" s="261"/>
      <c r="AI104" s="261"/>
      <c r="AJ104" s="261"/>
      <c r="AK104" s="262"/>
    </row>
    <row r="105" spans="1:37" x14ac:dyDescent="0.25">
      <c r="A105" s="261"/>
      <c r="B105" s="261"/>
      <c r="C105" s="261"/>
      <c r="D105" s="267"/>
      <c r="E105" s="272"/>
      <c r="F105" s="268"/>
      <c r="G105" s="267"/>
      <c r="H105" s="261"/>
      <c r="I105" s="261"/>
      <c r="J105" s="261"/>
      <c r="K105" s="261"/>
      <c r="L105" s="261"/>
      <c r="M105" s="261"/>
      <c r="N105" s="261"/>
      <c r="O105" s="261"/>
      <c r="P105" s="261"/>
      <c r="Q105" s="261"/>
      <c r="R105" s="261"/>
      <c r="S105" s="261"/>
      <c r="T105" s="261"/>
      <c r="U105" s="261"/>
      <c r="V105" s="261"/>
      <c r="W105" s="261"/>
      <c r="X105" s="261"/>
      <c r="Y105" s="261"/>
      <c r="Z105" s="261"/>
      <c r="AA105" s="261"/>
      <c r="AB105" s="261"/>
      <c r="AC105" s="261"/>
      <c r="AD105" s="261"/>
      <c r="AE105" s="261"/>
      <c r="AF105" s="261"/>
      <c r="AG105" s="261"/>
      <c r="AH105" s="261"/>
      <c r="AI105" s="261"/>
      <c r="AJ105" s="261"/>
      <c r="AK105" s="262"/>
    </row>
    <row r="106" spans="1:37" x14ac:dyDescent="0.25">
      <c r="A106" s="261"/>
      <c r="B106" s="261"/>
      <c r="C106" s="261"/>
      <c r="D106" s="267"/>
      <c r="E106" s="272"/>
      <c r="F106" s="268"/>
      <c r="G106" s="267"/>
      <c r="H106" s="261"/>
      <c r="I106" s="261"/>
      <c r="J106" s="261"/>
      <c r="K106" s="261"/>
      <c r="L106" s="261"/>
      <c r="M106" s="261"/>
      <c r="N106" s="261"/>
      <c r="O106" s="261"/>
      <c r="P106" s="261"/>
      <c r="Q106" s="261"/>
      <c r="R106" s="261"/>
      <c r="S106" s="261"/>
      <c r="T106" s="261"/>
      <c r="U106" s="261"/>
      <c r="V106" s="261"/>
      <c r="W106" s="261"/>
      <c r="X106" s="261"/>
      <c r="Y106" s="261"/>
      <c r="Z106" s="261"/>
      <c r="AA106" s="261"/>
      <c r="AB106" s="261"/>
      <c r="AC106" s="261"/>
      <c r="AD106" s="261"/>
      <c r="AE106" s="261"/>
      <c r="AF106" s="261"/>
      <c r="AG106" s="261"/>
      <c r="AH106" s="261"/>
      <c r="AI106" s="261"/>
      <c r="AJ106" s="261"/>
      <c r="AK106" s="262"/>
    </row>
    <row r="107" spans="1:37" x14ac:dyDescent="0.25">
      <c r="A107" s="261"/>
      <c r="B107" s="261"/>
      <c r="C107" s="261"/>
      <c r="D107" s="267"/>
      <c r="E107" s="272"/>
      <c r="F107" s="268"/>
      <c r="G107" s="267"/>
      <c r="H107" s="261"/>
      <c r="I107" s="261"/>
      <c r="J107" s="261"/>
      <c r="K107" s="261"/>
      <c r="L107" s="261"/>
      <c r="M107" s="261"/>
      <c r="N107" s="261"/>
      <c r="O107" s="261"/>
      <c r="P107" s="261"/>
      <c r="Q107" s="261"/>
      <c r="R107" s="261"/>
      <c r="S107" s="261"/>
      <c r="T107" s="261"/>
      <c r="U107" s="261"/>
      <c r="V107" s="261"/>
      <c r="W107" s="261"/>
      <c r="X107" s="261"/>
      <c r="Y107" s="261"/>
      <c r="Z107" s="261"/>
      <c r="AA107" s="261"/>
      <c r="AB107" s="261"/>
      <c r="AC107" s="261"/>
      <c r="AD107" s="261"/>
      <c r="AE107" s="261"/>
      <c r="AF107" s="261"/>
      <c r="AG107" s="261"/>
      <c r="AH107" s="261"/>
      <c r="AI107" s="261"/>
      <c r="AJ107" s="261"/>
      <c r="AK107" s="262"/>
    </row>
    <row r="108" spans="1:37" x14ac:dyDescent="0.25">
      <c r="A108" s="261"/>
      <c r="B108" s="261"/>
      <c r="C108" s="261"/>
      <c r="D108" s="267"/>
      <c r="E108" s="272"/>
      <c r="F108" s="268"/>
      <c r="G108" s="267"/>
      <c r="H108" s="261"/>
      <c r="I108" s="261"/>
      <c r="J108" s="261"/>
      <c r="K108" s="261"/>
      <c r="L108" s="261"/>
      <c r="M108" s="261"/>
      <c r="N108" s="261"/>
      <c r="O108" s="261"/>
      <c r="P108" s="261"/>
      <c r="Q108" s="261"/>
      <c r="R108" s="261"/>
      <c r="S108" s="261"/>
      <c r="T108" s="262"/>
    </row>
    <row r="109" spans="1:37" x14ac:dyDescent="0.25">
      <c r="A109" s="261"/>
      <c r="B109" s="261"/>
      <c r="C109" s="261"/>
      <c r="D109" s="267"/>
      <c r="E109" s="272"/>
      <c r="F109" s="268"/>
      <c r="G109" s="267"/>
      <c r="H109" s="261"/>
      <c r="I109" s="261"/>
      <c r="J109" s="261"/>
      <c r="K109" s="261"/>
      <c r="L109" s="261"/>
      <c r="M109" s="261"/>
      <c r="N109" s="261"/>
      <c r="O109" s="261"/>
      <c r="P109" s="261"/>
      <c r="Q109" s="261"/>
      <c r="R109" s="261"/>
      <c r="S109" s="261"/>
      <c r="T109" s="262"/>
    </row>
    <row r="110" spans="1:37" x14ac:dyDescent="0.25">
      <c r="A110" s="261"/>
      <c r="B110" s="261"/>
      <c r="C110" s="261"/>
      <c r="D110" s="267"/>
      <c r="E110" s="272"/>
      <c r="F110" s="268"/>
      <c r="G110" s="267"/>
      <c r="H110" s="261"/>
      <c r="I110" s="261"/>
      <c r="J110" s="261"/>
      <c r="K110" s="261"/>
      <c r="L110" s="261"/>
      <c r="M110" s="261"/>
      <c r="N110" s="261"/>
      <c r="O110" s="261"/>
      <c r="P110" s="261"/>
      <c r="Q110" s="261"/>
      <c r="R110" s="261"/>
      <c r="S110" s="261"/>
      <c r="T110" s="262"/>
    </row>
    <row r="111" spans="1:37" x14ac:dyDescent="0.25">
      <c r="A111" s="261"/>
      <c r="B111" s="261"/>
      <c r="C111" s="261"/>
      <c r="D111" s="267"/>
      <c r="E111" s="272"/>
      <c r="F111" s="268"/>
      <c r="G111" s="267"/>
      <c r="H111" s="261"/>
      <c r="I111" s="261"/>
      <c r="J111" s="261"/>
      <c r="K111" s="261"/>
      <c r="L111" s="261"/>
      <c r="M111" s="261"/>
      <c r="N111" s="261"/>
      <c r="O111" s="261"/>
      <c r="P111" s="261"/>
      <c r="Q111" s="261"/>
      <c r="R111" s="261"/>
      <c r="S111" s="261"/>
      <c r="T111" s="262"/>
    </row>
    <row r="112" spans="1:37" x14ac:dyDescent="0.25">
      <c r="A112" s="261"/>
      <c r="B112" s="261"/>
      <c r="C112" s="261"/>
      <c r="D112" s="267"/>
      <c r="E112" s="272"/>
      <c r="F112" s="268"/>
      <c r="G112" s="267"/>
      <c r="H112" s="261"/>
      <c r="I112" s="261"/>
      <c r="J112" s="261"/>
      <c r="K112" s="261"/>
      <c r="L112" s="261"/>
      <c r="M112" s="261"/>
      <c r="N112" s="261"/>
      <c r="O112" s="261"/>
      <c r="P112" s="261"/>
      <c r="Q112" s="261"/>
      <c r="R112" s="261"/>
      <c r="S112" s="261"/>
      <c r="T112" s="262"/>
    </row>
    <row r="113" spans="1:19" x14ac:dyDescent="0.25">
      <c r="A113" s="269"/>
      <c r="B113" s="269"/>
      <c r="C113" s="269"/>
      <c r="D113" s="270"/>
      <c r="E113" s="273"/>
      <c r="F113" s="271"/>
      <c r="G113" s="270"/>
      <c r="H113" s="269"/>
      <c r="I113" s="269"/>
      <c r="J113" s="269"/>
      <c r="K113" s="269"/>
      <c r="L113" s="269"/>
      <c r="M113" s="269"/>
      <c r="N113" s="269"/>
      <c r="O113" s="269"/>
      <c r="P113" s="269"/>
      <c r="Q113" s="269"/>
      <c r="R113" s="269"/>
      <c r="S113" s="269"/>
    </row>
  </sheetData>
  <mergeCells count="5">
    <mergeCell ref="A84:S95"/>
    <mergeCell ref="A1:S1"/>
    <mergeCell ref="A81:B81"/>
    <mergeCell ref="C81:R81"/>
    <mergeCell ref="A82:S83"/>
  </mergeCells>
  <pageMargins left="0.25" right="0.25" top="0.75" bottom="0.75" header="0.3" footer="0.3"/>
  <pageSetup scale="50" fitToHeight="0" orientation="landscape" r:id="rId1"/>
  <rowBreaks count="3" manualBreakCount="3">
    <brk id="80" max="18" man="1"/>
    <brk id="81" max="18" man="1"/>
    <brk id="83" max="18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27"/>
  <sheetViews>
    <sheetView zoomScale="110" zoomScaleNormal="110" workbookViewId="0">
      <selection activeCell="G4" sqref="G4:S10"/>
    </sheetView>
  </sheetViews>
  <sheetFormatPr defaultRowHeight="15" x14ac:dyDescent="0.25"/>
  <cols>
    <col min="2" max="2" width="19" customWidth="1"/>
    <col min="3" max="3" width="17.28515625" customWidth="1"/>
    <col min="6" max="6" width="10.7109375" customWidth="1"/>
  </cols>
  <sheetData>
    <row r="1" spans="1:19" ht="15.75" thickBot="1" x14ac:dyDescent="0.3"/>
    <row r="2" spans="1:19" ht="21.75" thickBot="1" x14ac:dyDescent="0.3">
      <c r="A2" s="396" t="s">
        <v>157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  <c r="Q2" s="397"/>
      <c r="R2" s="397"/>
      <c r="S2" s="398"/>
    </row>
    <row r="3" spans="1:19" ht="60.75" thickBot="1" x14ac:dyDescent="0.3">
      <c r="A3" s="22" t="s">
        <v>0</v>
      </c>
      <c r="B3" s="23" t="s">
        <v>1</v>
      </c>
      <c r="C3" s="23" t="s">
        <v>2</v>
      </c>
      <c r="D3" s="23" t="s">
        <v>96</v>
      </c>
      <c r="E3" s="24" t="s">
        <v>147</v>
      </c>
      <c r="F3" s="25" t="s">
        <v>122</v>
      </c>
      <c r="G3" s="341" t="s">
        <v>3</v>
      </c>
      <c r="H3" s="341" t="s">
        <v>4</v>
      </c>
      <c r="I3" s="341" t="s">
        <v>5</v>
      </c>
      <c r="J3" s="341" t="s">
        <v>6</v>
      </c>
      <c r="K3" s="341" t="s">
        <v>7</v>
      </c>
      <c r="L3" s="342" t="s">
        <v>8</v>
      </c>
      <c r="M3" s="343" t="s">
        <v>9</v>
      </c>
      <c r="N3" s="341" t="s">
        <v>10</v>
      </c>
      <c r="O3" s="341" t="s">
        <v>11</v>
      </c>
      <c r="P3" s="341" t="s">
        <v>12</v>
      </c>
      <c r="Q3" s="341" t="s">
        <v>13</v>
      </c>
      <c r="R3" s="342" t="s">
        <v>14</v>
      </c>
      <c r="S3" s="344" t="s">
        <v>66</v>
      </c>
    </row>
    <row r="4" spans="1:19" ht="16.5" thickBot="1" x14ac:dyDescent="0.3">
      <c r="A4" s="31">
        <v>1</v>
      </c>
      <c r="B4" s="244" t="s">
        <v>16</v>
      </c>
      <c r="C4" s="244">
        <v>74</v>
      </c>
      <c r="D4" s="245">
        <f>C4*0.2</f>
        <v>14.8</v>
      </c>
      <c r="E4" s="124">
        <v>0</v>
      </c>
      <c r="F4" s="337"/>
      <c r="G4" s="346">
        <v>14.8</v>
      </c>
      <c r="H4" s="346">
        <f>G4</f>
        <v>14.8</v>
      </c>
      <c r="I4" s="346">
        <f t="shared" ref="I4:J4" si="0">H4</f>
        <v>14.8</v>
      </c>
      <c r="J4" s="346">
        <f t="shared" si="0"/>
        <v>14.8</v>
      </c>
      <c r="K4" s="346"/>
      <c r="L4" s="346"/>
      <c r="M4" s="346"/>
      <c r="N4" s="346"/>
      <c r="O4" s="346"/>
      <c r="P4" s="346"/>
      <c r="Q4" s="346"/>
      <c r="R4" s="346"/>
      <c r="S4" s="347">
        <f>D4*1</f>
        <v>14.8</v>
      </c>
    </row>
    <row r="5" spans="1:19" ht="16.5" thickBot="1" x14ac:dyDescent="0.3">
      <c r="A5" s="9">
        <v>2</v>
      </c>
      <c r="B5" s="17" t="s">
        <v>81</v>
      </c>
      <c r="C5" s="17">
        <v>74</v>
      </c>
      <c r="D5" s="96">
        <f t="shared" ref="D5:D10" si="1">C5*0.2</f>
        <v>14.8</v>
      </c>
      <c r="E5" s="125">
        <v>0</v>
      </c>
      <c r="F5" s="16"/>
      <c r="G5" s="346">
        <v>14.8</v>
      </c>
      <c r="H5" s="346">
        <v>14.8</v>
      </c>
      <c r="I5" s="346">
        <v>14.8</v>
      </c>
      <c r="J5" s="346">
        <v>14.8</v>
      </c>
      <c r="K5" s="346">
        <v>14.8</v>
      </c>
      <c r="L5" s="346">
        <v>14.8</v>
      </c>
      <c r="M5" s="346">
        <v>14.8</v>
      </c>
      <c r="N5" s="346">
        <v>14.8</v>
      </c>
      <c r="O5" s="346">
        <v>14.8</v>
      </c>
      <c r="P5" s="346">
        <v>14.8</v>
      </c>
      <c r="Q5" s="346">
        <v>14.8</v>
      </c>
      <c r="R5" s="346">
        <v>14.8</v>
      </c>
      <c r="S5" s="347">
        <v>0</v>
      </c>
    </row>
    <row r="6" spans="1:19" ht="16.5" thickBot="1" x14ac:dyDescent="0.3">
      <c r="A6" s="9">
        <v>3</v>
      </c>
      <c r="B6" s="176" t="s">
        <v>59</v>
      </c>
      <c r="C6" s="176">
        <v>74</v>
      </c>
      <c r="D6" s="245">
        <f t="shared" si="1"/>
        <v>14.8</v>
      </c>
      <c r="E6" s="125">
        <f>0</f>
        <v>0</v>
      </c>
      <c r="F6" s="338"/>
      <c r="G6" s="355">
        <v>14.8</v>
      </c>
      <c r="H6" s="355">
        <v>14.8</v>
      </c>
      <c r="I6" s="355">
        <v>14.8</v>
      </c>
      <c r="J6" s="346"/>
      <c r="K6" s="346"/>
      <c r="L6" s="346"/>
      <c r="M6" s="346"/>
      <c r="N6" s="346"/>
      <c r="O6" s="346"/>
      <c r="P6" s="346"/>
      <c r="Q6" s="346"/>
      <c r="R6" s="346"/>
      <c r="S6" s="347">
        <f>14.8*2</f>
        <v>29.6</v>
      </c>
    </row>
    <row r="7" spans="1:19" ht="16.5" thickBot="1" x14ac:dyDescent="0.3">
      <c r="A7" s="97" t="s">
        <v>74</v>
      </c>
      <c r="B7" s="174" t="s">
        <v>61</v>
      </c>
      <c r="C7" s="174">
        <v>126</v>
      </c>
      <c r="D7" s="175">
        <f t="shared" si="1"/>
        <v>25.200000000000003</v>
      </c>
      <c r="E7" s="125">
        <v>705</v>
      </c>
      <c r="F7" s="338" t="s">
        <v>92</v>
      </c>
      <c r="G7" s="346"/>
      <c r="H7" s="346"/>
      <c r="I7" s="346"/>
      <c r="J7" s="346"/>
      <c r="K7" s="346"/>
      <c r="L7" s="346"/>
      <c r="M7" s="346"/>
      <c r="N7" s="346"/>
      <c r="O7" s="346"/>
      <c r="P7" s="346"/>
      <c r="Q7" s="346"/>
      <c r="R7" s="346"/>
      <c r="S7" s="347">
        <f>E7+D7+25.2</f>
        <v>755.40000000000009</v>
      </c>
    </row>
    <row r="8" spans="1:19" ht="16.5" thickBot="1" x14ac:dyDescent="0.3">
      <c r="A8" s="9">
        <v>6</v>
      </c>
      <c r="B8" s="10" t="s">
        <v>99</v>
      </c>
      <c r="C8" s="10">
        <v>74</v>
      </c>
      <c r="D8" s="32">
        <f t="shared" si="1"/>
        <v>14.8</v>
      </c>
      <c r="E8" s="125">
        <v>0</v>
      </c>
      <c r="F8" s="16"/>
      <c r="G8" s="346">
        <v>14.8</v>
      </c>
      <c r="H8" s="346">
        <v>14.8</v>
      </c>
      <c r="I8" s="346">
        <v>14.8</v>
      </c>
      <c r="J8" s="346">
        <v>14.8</v>
      </c>
      <c r="K8" s="346"/>
      <c r="L8" s="346"/>
      <c r="M8" s="346"/>
      <c r="N8" s="346"/>
      <c r="O8" s="346"/>
      <c r="P8" s="346"/>
      <c r="Q8" s="346"/>
      <c r="R8" s="346"/>
      <c r="S8" s="347">
        <f>D8</f>
        <v>14.8</v>
      </c>
    </row>
    <row r="9" spans="1:19" ht="16.5" thickBot="1" x14ac:dyDescent="0.3">
      <c r="A9" s="9">
        <v>7</v>
      </c>
      <c r="B9" s="17" t="s">
        <v>67</v>
      </c>
      <c r="C9" s="17">
        <v>74</v>
      </c>
      <c r="D9" s="96">
        <f t="shared" si="1"/>
        <v>14.8</v>
      </c>
      <c r="E9" s="125">
        <v>0</v>
      </c>
      <c r="F9" s="339"/>
      <c r="G9" s="346">
        <v>14.8</v>
      </c>
      <c r="H9" s="346">
        <v>14.8</v>
      </c>
      <c r="I9" s="346">
        <v>14.8</v>
      </c>
      <c r="J9" s="346">
        <v>14.8</v>
      </c>
      <c r="K9" s="346">
        <v>14.8</v>
      </c>
      <c r="L9" s="346"/>
      <c r="M9" s="346"/>
      <c r="N9" s="346"/>
      <c r="O9" s="346"/>
      <c r="P9" s="346"/>
      <c r="Q9" s="346"/>
      <c r="R9" s="346"/>
      <c r="S9" s="347">
        <v>0</v>
      </c>
    </row>
    <row r="10" spans="1:19" ht="16.5" thickBot="1" x14ac:dyDescent="0.3">
      <c r="A10" s="18">
        <v>8</v>
      </c>
      <c r="B10" s="19" t="s">
        <v>58</v>
      </c>
      <c r="C10" s="19">
        <v>74</v>
      </c>
      <c r="D10" s="32">
        <f t="shared" si="1"/>
        <v>14.8</v>
      </c>
      <c r="E10" s="126">
        <v>0</v>
      </c>
      <c r="F10" s="340"/>
      <c r="G10" s="346">
        <f>D10</f>
        <v>14.8</v>
      </c>
      <c r="H10" s="346">
        <v>14.8</v>
      </c>
      <c r="I10" s="346">
        <v>14.8</v>
      </c>
      <c r="J10" s="346">
        <v>14.8</v>
      </c>
      <c r="K10" s="346">
        <v>14.8</v>
      </c>
      <c r="L10" s="345"/>
      <c r="M10" s="345"/>
      <c r="N10" s="345"/>
      <c r="O10" s="345"/>
      <c r="P10" s="345"/>
      <c r="Q10" s="345"/>
      <c r="R10" s="345"/>
      <c r="S10" s="347">
        <v>0</v>
      </c>
    </row>
    <row r="13" spans="1:19" s="1" customFormat="1" ht="15.75" x14ac:dyDescent="0.25">
      <c r="A13" s="1" t="s">
        <v>101</v>
      </c>
      <c r="E13" s="2"/>
    </row>
    <row r="14" spans="1:19" s="1" customFormat="1" ht="15.75" x14ac:dyDescent="0.25">
      <c r="E14" s="2"/>
    </row>
    <row r="15" spans="1:19" s="1" customFormat="1" ht="15.75" x14ac:dyDescent="0.25">
      <c r="A15" s="116" t="s">
        <v>123</v>
      </c>
      <c r="B15" s="116"/>
      <c r="C15" s="116"/>
      <c r="D15" s="116"/>
      <c r="E15" s="117"/>
      <c r="F15" s="116"/>
      <c r="G15" s="116"/>
      <c r="H15" s="116"/>
      <c r="I15" s="116"/>
      <c r="J15" s="116"/>
      <c r="K15" s="116"/>
      <c r="L15" s="116"/>
    </row>
    <row r="16" spans="1:19" s="1" customFormat="1" ht="15.75" x14ac:dyDescent="0.25">
      <c r="E16" s="2"/>
    </row>
    <row r="17" spans="1:22" s="1" customFormat="1" ht="15.75" x14ac:dyDescent="0.25">
      <c r="A17" s="1" t="s">
        <v>100</v>
      </c>
      <c r="E17" s="2"/>
    </row>
    <row r="18" spans="1:22" s="1" customFormat="1" ht="15.75" x14ac:dyDescent="0.25">
      <c r="A18" s="1" t="s">
        <v>124</v>
      </c>
      <c r="E18" s="2"/>
    </row>
    <row r="19" spans="1:22" s="1" customFormat="1" ht="15.75" x14ac:dyDescent="0.25">
      <c r="E19" s="2"/>
    </row>
    <row r="20" spans="1:22" s="1" customFormat="1" ht="15.75" x14ac:dyDescent="0.25">
      <c r="A20" s="1" t="s">
        <v>110</v>
      </c>
      <c r="E20" s="2"/>
    </row>
    <row r="21" spans="1:22" s="1" customFormat="1" ht="15.75" x14ac:dyDescent="0.25">
      <c r="A21" s="1" t="s">
        <v>111</v>
      </c>
      <c r="E21" s="2"/>
    </row>
    <row r="22" spans="1:22" s="1" customFormat="1" ht="15.75" x14ac:dyDescent="0.25">
      <c r="E22" s="2"/>
    </row>
    <row r="23" spans="1:22" s="1" customFormat="1" ht="15.75" x14ac:dyDescent="0.25">
      <c r="E23" s="2"/>
    </row>
    <row r="24" spans="1:22" s="1" customFormat="1" ht="15.75" x14ac:dyDescent="0.25">
      <c r="A24" s="123" t="s">
        <v>112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2"/>
      <c r="U24" s="122"/>
    </row>
    <row r="25" spans="1:22" s="1" customFormat="1" ht="15.75" x14ac:dyDescent="0.25">
      <c r="A25" s="123" t="s">
        <v>113</v>
      </c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2"/>
      <c r="U25" s="122"/>
    </row>
    <row r="26" spans="1:22" s="1" customFormat="1" ht="15.75" x14ac:dyDescent="0.25">
      <c r="A26" s="127" t="s">
        <v>114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1"/>
      <c r="U26" s="121"/>
    </row>
    <row r="27" spans="1:22" s="1" customFormat="1" ht="15.75" x14ac:dyDescent="0.25">
      <c r="A27" s="127" t="s">
        <v>115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1"/>
      <c r="U27" s="121"/>
      <c r="V27" s="121"/>
    </row>
  </sheetData>
  <mergeCells count="1">
    <mergeCell ref="A2:S2"/>
  </mergeCells>
  <pageMargins left="0.7" right="0.7" top="0.75" bottom="0.75" header="0.3" footer="0.3"/>
  <pageSetup scale="63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27"/>
  <sheetViews>
    <sheetView view="pageBreakPreview" topLeftCell="A3" zoomScale="70" zoomScaleNormal="100" zoomScaleSheetLayoutView="70" workbookViewId="0">
      <pane xSplit="9165" ySplit="4020" activePane="bottomRight"/>
      <selection activeCell="O3" sqref="O1:O1048576"/>
      <selection pane="topRight" activeCell="S11" sqref="S11"/>
      <selection pane="bottomLeft" activeCell="C9" sqref="C9"/>
      <selection pane="bottomRight" activeCell="G4" sqref="G4:S11"/>
    </sheetView>
  </sheetViews>
  <sheetFormatPr defaultRowHeight="15" x14ac:dyDescent="0.25"/>
  <cols>
    <col min="2" max="2" width="34.7109375" customWidth="1"/>
    <col min="6" max="6" width="17.5703125" customWidth="1"/>
    <col min="19" max="19" width="10" bestFit="1" customWidth="1"/>
  </cols>
  <sheetData>
    <row r="1" spans="1:19" ht="15.75" thickBot="1" x14ac:dyDescent="0.3"/>
    <row r="2" spans="1:19" ht="21.75" thickBot="1" x14ac:dyDescent="0.3">
      <c r="A2" s="399" t="s">
        <v>158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  <c r="S2" s="401"/>
    </row>
    <row r="3" spans="1:19" ht="84.75" thickBot="1" x14ac:dyDescent="0.3">
      <c r="A3" s="216" t="s">
        <v>0</v>
      </c>
      <c r="B3" s="217" t="s">
        <v>1</v>
      </c>
      <c r="C3" s="217" t="s">
        <v>98</v>
      </c>
      <c r="D3" s="217" t="s">
        <v>120</v>
      </c>
      <c r="E3" s="218" t="s">
        <v>147</v>
      </c>
      <c r="F3" s="219" t="s">
        <v>122</v>
      </c>
      <c r="G3" s="220" t="s">
        <v>3</v>
      </c>
      <c r="H3" s="220" t="s">
        <v>4</v>
      </c>
      <c r="I3" s="220" t="s">
        <v>5</v>
      </c>
      <c r="J3" s="220" t="s">
        <v>6</v>
      </c>
      <c r="K3" s="220" t="s">
        <v>7</v>
      </c>
      <c r="L3" s="221" t="s">
        <v>8</v>
      </c>
      <c r="M3" s="222" t="s">
        <v>9</v>
      </c>
      <c r="N3" s="220" t="s">
        <v>10</v>
      </c>
      <c r="O3" s="220" t="s">
        <v>11</v>
      </c>
      <c r="P3" s="220" t="s">
        <v>12</v>
      </c>
      <c r="Q3" s="220" t="s">
        <v>13</v>
      </c>
      <c r="R3" s="221" t="s">
        <v>14</v>
      </c>
      <c r="S3" s="223" t="s">
        <v>66</v>
      </c>
    </row>
    <row r="4" spans="1:19" ht="21" x14ac:dyDescent="0.35">
      <c r="A4" s="224">
        <v>9</v>
      </c>
      <c r="B4" s="225" t="s">
        <v>17</v>
      </c>
      <c r="C4" s="226">
        <v>57</v>
      </c>
      <c r="D4" s="227">
        <f>5.7*2</f>
        <v>11.4</v>
      </c>
      <c r="E4" s="228">
        <v>0</v>
      </c>
      <c r="F4" s="229"/>
      <c r="G4" s="230">
        <f>D4</f>
        <v>11.4</v>
      </c>
      <c r="H4" s="230">
        <v>11.4</v>
      </c>
      <c r="I4" s="230">
        <v>11.4</v>
      </c>
      <c r="J4" s="230">
        <v>11.4</v>
      </c>
      <c r="K4" s="230">
        <v>11.4</v>
      </c>
      <c r="L4" s="230"/>
      <c r="M4" s="230"/>
      <c r="N4" s="230"/>
      <c r="O4" s="230"/>
      <c r="P4" s="230"/>
      <c r="Q4" s="230"/>
      <c r="R4" s="230"/>
      <c r="S4" s="194">
        <v>0</v>
      </c>
    </row>
    <row r="5" spans="1:19" ht="21" x14ac:dyDescent="0.35">
      <c r="A5" s="231">
        <v>10</v>
      </c>
      <c r="B5" s="232" t="s">
        <v>57</v>
      </c>
      <c r="C5" s="233">
        <v>87</v>
      </c>
      <c r="D5" s="227">
        <f>8.7*2</f>
        <v>17.399999999999999</v>
      </c>
      <c r="E5" s="234">
        <v>0</v>
      </c>
      <c r="F5" s="229"/>
      <c r="G5" s="235">
        <v>17.399999999999999</v>
      </c>
      <c r="H5" s="235">
        <f>D5</f>
        <v>17.399999999999999</v>
      </c>
      <c r="I5" s="235">
        <v>17.399999999999999</v>
      </c>
      <c r="J5" s="235">
        <v>17.399999999999999</v>
      </c>
      <c r="K5" s="235">
        <v>17.399999999999999</v>
      </c>
      <c r="L5" s="235"/>
      <c r="M5" s="235"/>
      <c r="N5" s="235"/>
      <c r="O5" s="235"/>
      <c r="P5" s="235"/>
      <c r="Q5" s="235"/>
      <c r="R5" s="235"/>
      <c r="S5" s="194">
        <v>0</v>
      </c>
    </row>
    <row r="6" spans="1:19" ht="21" x14ac:dyDescent="0.35">
      <c r="A6" s="231">
        <v>11</v>
      </c>
      <c r="B6" s="232" t="s">
        <v>18</v>
      </c>
      <c r="C6" s="233">
        <v>74</v>
      </c>
      <c r="D6" s="227">
        <f>8.6*2</f>
        <v>17.2</v>
      </c>
      <c r="E6" s="234">
        <v>0</v>
      </c>
      <c r="F6" s="229"/>
      <c r="G6" s="227">
        <v>17.2</v>
      </c>
      <c r="H6" s="227">
        <v>17.2</v>
      </c>
      <c r="I6" s="227">
        <v>17.2</v>
      </c>
      <c r="J6" s="227">
        <f>I6</f>
        <v>17.2</v>
      </c>
      <c r="L6" s="227"/>
      <c r="M6" s="227"/>
      <c r="N6" s="227"/>
      <c r="O6" s="227"/>
      <c r="P6" s="227"/>
      <c r="Q6" s="201"/>
      <c r="R6" s="201"/>
      <c r="S6" s="194">
        <f>D6</f>
        <v>17.2</v>
      </c>
    </row>
    <row r="7" spans="1:19" ht="21" x14ac:dyDescent="0.35">
      <c r="A7" s="231">
        <v>12</v>
      </c>
      <c r="B7" s="246" t="s">
        <v>119</v>
      </c>
      <c r="C7" s="247">
        <v>57</v>
      </c>
      <c r="D7" s="240">
        <f>5.7*2</f>
        <v>11.4</v>
      </c>
      <c r="E7" s="228">
        <v>0</v>
      </c>
      <c r="F7" s="258" t="s">
        <v>92</v>
      </c>
      <c r="G7" s="235"/>
      <c r="H7" s="235"/>
      <c r="I7" s="235"/>
      <c r="J7" s="235"/>
      <c r="K7" s="235"/>
      <c r="L7" s="235"/>
      <c r="M7" s="235"/>
      <c r="N7" s="235"/>
      <c r="O7" s="235"/>
      <c r="P7" s="235"/>
      <c r="Q7" s="235"/>
      <c r="R7" s="235"/>
      <c r="S7" s="200">
        <f>D7*5</f>
        <v>57</v>
      </c>
    </row>
    <row r="8" spans="1:19" ht="21" x14ac:dyDescent="0.35">
      <c r="A8" s="231">
        <v>13</v>
      </c>
      <c r="B8" s="246" t="s">
        <v>109</v>
      </c>
      <c r="C8" s="247">
        <v>57</v>
      </c>
      <c r="D8" s="240">
        <f>5.7*2</f>
        <v>11.4</v>
      </c>
      <c r="E8" s="228">
        <v>0</v>
      </c>
      <c r="F8" s="258" t="s">
        <v>92</v>
      </c>
      <c r="G8" s="235"/>
      <c r="H8" s="235"/>
      <c r="I8" s="235"/>
      <c r="J8" s="235"/>
      <c r="K8" s="235"/>
      <c r="L8" s="235"/>
      <c r="M8" s="235"/>
      <c r="N8" s="235"/>
      <c r="O8" s="235"/>
      <c r="P8" s="235"/>
      <c r="Q8" s="235"/>
      <c r="R8" s="235"/>
      <c r="S8" s="200">
        <f>D8*5</f>
        <v>57</v>
      </c>
    </row>
    <row r="9" spans="1:19" ht="21" x14ac:dyDescent="0.35">
      <c r="A9" s="231">
        <v>14</v>
      </c>
      <c r="B9" s="232" t="s">
        <v>56</v>
      </c>
      <c r="C9" s="233">
        <v>87</v>
      </c>
      <c r="D9" s="227">
        <f>8.7*2</f>
        <v>17.399999999999999</v>
      </c>
      <c r="E9" s="228">
        <v>0</v>
      </c>
      <c r="F9" s="229"/>
      <c r="G9" s="235">
        <v>17.399999999999999</v>
      </c>
      <c r="H9" s="235">
        <v>17.399999999999999</v>
      </c>
      <c r="I9" s="235">
        <v>17.399999999999999</v>
      </c>
      <c r="J9" s="235">
        <v>17.399999999999999</v>
      </c>
      <c r="K9" s="235">
        <v>17.399999999999999</v>
      </c>
      <c r="L9" s="235"/>
      <c r="M9" s="235"/>
      <c r="N9" s="235"/>
      <c r="O9" s="235"/>
      <c r="P9" s="235"/>
      <c r="Q9" s="201"/>
      <c r="R9" s="201"/>
      <c r="S9" s="200">
        <v>0</v>
      </c>
    </row>
    <row r="10" spans="1:19" ht="21" x14ac:dyDescent="0.35">
      <c r="A10" s="231">
        <v>15</v>
      </c>
      <c r="B10" s="232" t="s">
        <v>19</v>
      </c>
      <c r="C10" s="233">
        <v>86</v>
      </c>
      <c r="D10" s="227">
        <f>8.6*2</f>
        <v>17.2</v>
      </c>
      <c r="E10" s="228">
        <v>0</v>
      </c>
      <c r="F10" s="229"/>
      <c r="G10" s="235">
        <v>17.2</v>
      </c>
      <c r="H10" s="235">
        <v>17.2</v>
      </c>
      <c r="I10" s="235">
        <v>17.2</v>
      </c>
      <c r="J10" s="235"/>
      <c r="K10" s="235"/>
      <c r="L10" s="235"/>
      <c r="M10" s="235"/>
      <c r="N10" s="235"/>
      <c r="O10" s="235"/>
      <c r="P10" s="235"/>
      <c r="Q10" s="235"/>
      <c r="R10" s="235"/>
      <c r="S10" s="200">
        <f>D10*2</f>
        <v>34.4</v>
      </c>
    </row>
    <row r="11" spans="1:19" ht="21.75" thickBot="1" x14ac:dyDescent="0.4">
      <c r="A11" s="237">
        <v>16</v>
      </c>
      <c r="B11" s="238" t="s">
        <v>82</v>
      </c>
      <c r="C11" s="239">
        <v>57</v>
      </c>
      <c r="D11" s="240">
        <f>5.7*2</f>
        <v>11.4</v>
      </c>
      <c r="E11" s="241">
        <v>0</v>
      </c>
      <c r="F11" s="229"/>
      <c r="G11" s="242">
        <f>D11</f>
        <v>11.4</v>
      </c>
      <c r="H11" s="242">
        <f>D11</f>
        <v>11.4</v>
      </c>
      <c r="I11" s="242">
        <f>D11</f>
        <v>11.4</v>
      </c>
      <c r="J11" s="242">
        <f t="shared" ref="H11:J11" si="0">G11</f>
        <v>11.4</v>
      </c>
      <c r="K11" s="242">
        <v>5.0999999999999988</v>
      </c>
      <c r="L11" s="242"/>
      <c r="M11" s="242"/>
      <c r="N11" s="242"/>
      <c r="O11" s="242"/>
      <c r="P11" s="243"/>
      <c r="Q11" s="243"/>
      <c r="R11" s="243"/>
      <c r="S11" s="215">
        <f>D11-K11</f>
        <v>6.3000000000000016</v>
      </c>
    </row>
    <row r="13" spans="1:19" s="1" customFormat="1" ht="15.75" x14ac:dyDescent="0.25">
      <c r="A13" s="1" t="s">
        <v>101</v>
      </c>
      <c r="E13" s="2"/>
    </row>
    <row r="14" spans="1:19" s="1" customFormat="1" ht="15.75" x14ac:dyDescent="0.25">
      <c r="E14" s="2"/>
    </row>
    <row r="15" spans="1:19" s="1" customFormat="1" ht="15.75" x14ac:dyDescent="0.25">
      <c r="A15" s="116" t="s">
        <v>123</v>
      </c>
      <c r="B15" s="116"/>
      <c r="C15" s="116"/>
      <c r="D15" s="116"/>
      <c r="E15" s="117"/>
      <c r="F15" s="116"/>
      <c r="G15" s="116"/>
      <c r="H15" s="116"/>
      <c r="I15" s="116"/>
      <c r="J15" s="116"/>
      <c r="K15" s="116"/>
      <c r="L15" s="116"/>
    </row>
    <row r="16" spans="1:19" s="1" customFormat="1" ht="15.75" x14ac:dyDescent="0.25">
      <c r="E16" s="2"/>
    </row>
    <row r="17" spans="1:22" s="1" customFormat="1" ht="15.75" x14ac:dyDescent="0.25">
      <c r="A17" s="1" t="s">
        <v>100</v>
      </c>
      <c r="E17" s="2"/>
    </row>
    <row r="18" spans="1:22" s="1" customFormat="1" ht="15.75" x14ac:dyDescent="0.25">
      <c r="A18" s="1" t="s">
        <v>124</v>
      </c>
      <c r="E18" s="2"/>
    </row>
    <row r="19" spans="1:22" s="1" customFormat="1" ht="15.75" x14ac:dyDescent="0.25">
      <c r="E19" s="2"/>
    </row>
    <row r="20" spans="1:22" s="1" customFormat="1" ht="15.75" x14ac:dyDescent="0.25">
      <c r="A20" s="1" t="s">
        <v>110</v>
      </c>
      <c r="E20" s="2"/>
    </row>
    <row r="21" spans="1:22" s="1" customFormat="1" ht="15.75" x14ac:dyDescent="0.25">
      <c r="A21" s="1" t="s">
        <v>111</v>
      </c>
      <c r="E21" s="2"/>
    </row>
    <row r="22" spans="1:22" s="1" customFormat="1" ht="15.75" x14ac:dyDescent="0.25">
      <c r="E22" s="2"/>
    </row>
    <row r="23" spans="1:22" s="1" customFormat="1" ht="15.75" x14ac:dyDescent="0.25">
      <c r="E23" s="2"/>
    </row>
    <row r="24" spans="1:22" s="1" customFormat="1" ht="15.75" x14ac:dyDescent="0.25">
      <c r="A24" s="123" t="s">
        <v>112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2"/>
      <c r="U24" s="122"/>
    </row>
    <row r="25" spans="1:22" s="1" customFormat="1" ht="15.75" x14ac:dyDescent="0.25">
      <c r="A25" s="123" t="s">
        <v>113</v>
      </c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2"/>
      <c r="U25" s="122"/>
    </row>
    <row r="26" spans="1:22" s="1" customFormat="1" ht="15.75" x14ac:dyDescent="0.25">
      <c r="A26" s="127" t="s">
        <v>114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1"/>
      <c r="U26" s="121"/>
    </row>
    <row r="27" spans="1:22" s="1" customFormat="1" ht="15.75" x14ac:dyDescent="0.25">
      <c r="A27" s="127" t="s">
        <v>115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1"/>
      <c r="U27" s="121"/>
      <c r="V27" s="121"/>
    </row>
  </sheetData>
  <mergeCells count="1">
    <mergeCell ref="A2:S2"/>
  </mergeCells>
  <pageMargins left="0.7" right="0.7" top="0.75" bottom="0.75" header="0.3" footer="0.3"/>
  <pageSetup scale="51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27"/>
  <sheetViews>
    <sheetView workbookViewId="0">
      <selection activeCell="G4" sqref="G4:S11"/>
    </sheetView>
  </sheetViews>
  <sheetFormatPr defaultRowHeight="15" x14ac:dyDescent="0.25"/>
  <cols>
    <col min="2" max="2" width="26.28515625" customWidth="1"/>
  </cols>
  <sheetData>
    <row r="1" spans="1:19" ht="15.75" thickBot="1" x14ac:dyDescent="0.3"/>
    <row r="2" spans="1:19" ht="19.5" thickBot="1" x14ac:dyDescent="0.3">
      <c r="A2" s="396" t="s">
        <v>159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  <c r="Q2" s="397"/>
      <c r="R2" s="397"/>
      <c r="S2" s="398"/>
    </row>
    <row r="3" spans="1:19" ht="60.75" thickBot="1" x14ac:dyDescent="0.3">
      <c r="A3" s="22" t="s">
        <v>0</v>
      </c>
      <c r="B3" s="23" t="s">
        <v>1</v>
      </c>
      <c r="C3" s="23" t="s">
        <v>2</v>
      </c>
      <c r="D3" s="23" t="s">
        <v>96</v>
      </c>
      <c r="E3" s="24" t="s">
        <v>148</v>
      </c>
      <c r="F3" s="25" t="s">
        <v>91</v>
      </c>
      <c r="G3" s="26" t="s">
        <v>3</v>
      </c>
      <c r="H3" s="26" t="s">
        <v>4</v>
      </c>
      <c r="I3" s="26" t="s">
        <v>5</v>
      </c>
      <c r="J3" s="26" t="s">
        <v>6</v>
      </c>
      <c r="K3" s="26" t="s">
        <v>7</v>
      </c>
      <c r="L3" s="27" t="s">
        <v>8</v>
      </c>
      <c r="M3" s="28" t="s">
        <v>9</v>
      </c>
      <c r="N3" s="26" t="s">
        <v>10</v>
      </c>
      <c r="O3" s="26" t="s">
        <v>11</v>
      </c>
      <c r="P3" s="26" t="s">
        <v>12</v>
      </c>
      <c r="Q3" s="26" t="s">
        <v>13</v>
      </c>
      <c r="R3" s="27" t="s">
        <v>14</v>
      </c>
      <c r="S3" s="29" t="s">
        <v>66</v>
      </c>
    </row>
    <row r="4" spans="1:19" ht="15.75" x14ac:dyDescent="0.25">
      <c r="A4" s="6">
        <v>17</v>
      </c>
      <c r="B4" s="106" t="s">
        <v>145</v>
      </c>
      <c r="C4" s="107">
        <v>70</v>
      </c>
      <c r="D4" s="108">
        <f>C4*0.2</f>
        <v>14</v>
      </c>
      <c r="E4" s="124">
        <v>0</v>
      </c>
      <c r="F4" s="7"/>
      <c r="G4" s="7">
        <v>14</v>
      </c>
      <c r="H4" s="7">
        <v>14</v>
      </c>
      <c r="I4" s="7">
        <v>14</v>
      </c>
      <c r="J4" s="7">
        <v>14</v>
      </c>
      <c r="K4" s="7">
        <v>14</v>
      </c>
      <c r="L4" s="7"/>
      <c r="M4" s="7"/>
      <c r="N4" s="7"/>
      <c r="O4" s="7"/>
      <c r="P4" s="7"/>
      <c r="Q4" s="7"/>
      <c r="R4" s="7"/>
      <c r="S4" s="134">
        <v>0</v>
      </c>
    </row>
    <row r="5" spans="1:19" ht="15.75" x14ac:dyDescent="0.25">
      <c r="A5" s="9">
        <v>18</v>
      </c>
      <c r="B5" s="10" t="s">
        <v>20</v>
      </c>
      <c r="C5" s="34">
        <v>74</v>
      </c>
      <c r="D5" s="7">
        <f t="shared" ref="D5:D11" si="0">C5*0.2</f>
        <v>14.8</v>
      </c>
      <c r="E5" s="125">
        <v>0</v>
      </c>
      <c r="F5" s="11"/>
      <c r="G5" s="11">
        <f>D5</f>
        <v>14.8</v>
      </c>
      <c r="H5" s="11">
        <v>14.8</v>
      </c>
      <c r="I5" s="11">
        <v>14.8</v>
      </c>
      <c r="J5" s="11">
        <v>14.8</v>
      </c>
      <c r="K5" s="11">
        <v>14.8</v>
      </c>
      <c r="L5" s="11"/>
      <c r="M5" s="11"/>
      <c r="N5" s="11"/>
      <c r="O5" s="11"/>
      <c r="P5" s="11"/>
      <c r="Q5" s="11"/>
      <c r="R5" s="11"/>
      <c r="S5" s="134">
        <v>0</v>
      </c>
    </row>
    <row r="6" spans="1:19" ht="15.75" x14ac:dyDescent="0.25">
      <c r="A6" s="9">
        <v>19</v>
      </c>
      <c r="B6" s="30" t="s">
        <v>55</v>
      </c>
      <c r="C6" s="34">
        <v>74</v>
      </c>
      <c r="D6" s="7">
        <f t="shared" si="0"/>
        <v>14.8</v>
      </c>
      <c r="E6" s="125">
        <v>0</v>
      </c>
      <c r="F6" s="11"/>
      <c r="G6" s="7">
        <v>14.8</v>
      </c>
      <c r="H6" s="7">
        <v>14.8</v>
      </c>
      <c r="I6" s="7">
        <v>14.8</v>
      </c>
      <c r="J6" s="7">
        <v>14.8</v>
      </c>
      <c r="K6" s="7">
        <f>I6</f>
        <v>14.8</v>
      </c>
      <c r="L6" s="7"/>
      <c r="M6" s="7"/>
      <c r="N6" s="7"/>
      <c r="O6" s="7"/>
      <c r="P6" s="7"/>
      <c r="Q6" s="7"/>
      <c r="R6" s="7"/>
      <c r="S6" s="134">
        <v>14.8</v>
      </c>
    </row>
    <row r="7" spans="1:19" ht="15.75" x14ac:dyDescent="0.25">
      <c r="A7" s="9">
        <v>20</v>
      </c>
      <c r="B7" s="10" t="s">
        <v>54</v>
      </c>
      <c r="C7" s="34">
        <v>74</v>
      </c>
      <c r="D7" s="7">
        <f t="shared" si="0"/>
        <v>14.8</v>
      </c>
      <c r="E7" s="125">
        <v>0</v>
      </c>
      <c r="F7" s="11"/>
      <c r="G7" s="11">
        <f>D7</f>
        <v>14.8</v>
      </c>
      <c r="H7" s="11">
        <v>14.8</v>
      </c>
      <c r="I7" s="11">
        <v>14.8</v>
      </c>
      <c r="J7" s="11">
        <v>14.8</v>
      </c>
      <c r="K7" s="11">
        <v>14.8</v>
      </c>
      <c r="L7" s="11"/>
      <c r="M7" s="11"/>
      <c r="N7" s="11"/>
      <c r="O7" s="11"/>
      <c r="P7" s="11"/>
      <c r="Q7" s="11"/>
      <c r="R7" s="11"/>
      <c r="S7" s="134">
        <v>0</v>
      </c>
    </row>
    <row r="8" spans="1:19" ht="15.75" x14ac:dyDescent="0.25">
      <c r="A8" s="9">
        <v>21</v>
      </c>
      <c r="B8" s="10" t="s">
        <v>86</v>
      </c>
      <c r="C8" s="34">
        <v>70</v>
      </c>
      <c r="D8" s="7">
        <f t="shared" si="0"/>
        <v>14</v>
      </c>
      <c r="E8" s="125">
        <v>0</v>
      </c>
      <c r="F8" s="11"/>
      <c r="G8" s="11">
        <f>D8</f>
        <v>14</v>
      </c>
      <c r="H8" s="11">
        <v>14</v>
      </c>
      <c r="I8" s="11">
        <v>14</v>
      </c>
      <c r="J8" s="11">
        <v>14</v>
      </c>
      <c r="K8" s="11">
        <v>14</v>
      </c>
      <c r="L8" s="11"/>
      <c r="M8" s="11"/>
      <c r="N8" s="11"/>
      <c r="O8" s="11"/>
      <c r="P8" s="11"/>
      <c r="Q8" s="11"/>
      <c r="R8" s="11"/>
      <c r="S8" s="134">
        <v>0</v>
      </c>
    </row>
    <row r="9" spans="1:19" ht="15.75" x14ac:dyDescent="0.25">
      <c r="A9" s="9">
        <v>22</v>
      </c>
      <c r="B9" s="10" t="s">
        <v>21</v>
      </c>
      <c r="C9" s="34">
        <v>74</v>
      </c>
      <c r="D9" s="7">
        <f t="shared" si="0"/>
        <v>14.8</v>
      </c>
      <c r="E9" s="125">
        <v>0</v>
      </c>
      <c r="F9" s="11"/>
      <c r="G9" s="11">
        <f>D9</f>
        <v>14.8</v>
      </c>
      <c r="H9" s="11">
        <v>14.8</v>
      </c>
      <c r="I9" s="11">
        <v>14.8</v>
      </c>
      <c r="J9" s="11">
        <v>14.8</v>
      </c>
      <c r="K9" s="11">
        <f>I9</f>
        <v>14.8</v>
      </c>
      <c r="L9" s="11"/>
      <c r="M9" s="11"/>
      <c r="N9" s="11"/>
      <c r="O9" s="11"/>
      <c r="P9" s="11"/>
      <c r="Q9" s="11"/>
      <c r="R9" s="11"/>
      <c r="S9" s="134">
        <v>0</v>
      </c>
    </row>
    <row r="10" spans="1:19" ht="15.75" x14ac:dyDescent="0.25">
      <c r="A10" s="9">
        <v>23</v>
      </c>
      <c r="B10" s="109" t="s">
        <v>53</v>
      </c>
      <c r="C10" s="105">
        <v>70</v>
      </c>
      <c r="D10" s="108">
        <f t="shared" si="0"/>
        <v>14</v>
      </c>
      <c r="E10" s="125">
        <v>0</v>
      </c>
      <c r="F10" s="11"/>
      <c r="G10" s="11">
        <f>D10</f>
        <v>14</v>
      </c>
      <c r="H10" s="11">
        <v>14</v>
      </c>
      <c r="I10" s="11">
        <v>14</v>
      </c>
      <c r="J10" s="11">
        <f>D10</f>
        <v>14</v>
      </c>
      <c r="L10" s="11"/>
      <c r="M10" s="11"/>
      <c r="N10" s="11"/>
      <c r="O10" s="11"/>
      <c r="P10" s="11"/>
      <c r="Q10" s="11"/>
      <c r="R10" s="11"/>
      <c r="S10" s="134">
        <f t="shared" ref="S10:S11" si="1">D10</f>
        <v>14</v>
      </c>
    </row>
    <row r="11" spans="1:19" ht="16.5" thickBot="1" x14ac:dyDescent="0.3">
      <c r="A11" s="18">
        <v>24</v>
      </c>
      <c r="B11" s="19" t="s">
        <v>87</v>
      </c>
      <c r="C11" s="35">
        <v>70</v>
      </c>
      <c r="D11" s="7">
        <f t="shared" si="0"/>
        <v>14</v>
      </c>
      <c r="E11" s="126">
        <v>0</v>
      </c>
      <c r="F11" s="20"/>
      <c r="G11" s="20">
        <f>D11</f>
        <v>14</v>
      </c>
      <c r="H11" s="20">
        <v>14</v>
      </c>
      <c r="I11" s="20">
        <v>14</v>
      </c>
      <c r="J11" s="20">
        <v>14</v>
      </c>
      <c r="K11" s="20"/>
      <c r="L11" s="20"/>
      <c r="M11" s="20"/>
      <c r="N11" s="20"/>
      <c r="O11" s="20"/>
      <c r="P11" s="20"/>
      <c r="Q11" s="20"/>
      <c r="R11" s="20"/>
      <c r="S11" s="134">
        <f t="shared" si="1"/>
        <v>14</v>
      </c>
    </row>
    <row r="13" spans="1:19" s="1" customFormat="1" ht="15.75" x14ac:dyDescent="0.25">
      <c r="A13" s="1" t="s">
        <v>101</v>
      </c>
      <c r="E13" s="2"/>
    </row>
    <row r="14" spans="1:19" s="1" customFormat="1" ht="15.75" x14ac:dyDescent="0.25">
      <c r="E14" s="2"/>
    </row>
    <row r="15" spans="1:19" s="1" customFormat="1" ht="15.75" x14ac:dyDescent="0.25">
      <c r="A15" s="116" t="s">
        <v>123</v>
      </c>
      <c r="B15" s="116"/>
      <c r="C15" s="116"/>
      <c r="D15" s="116"/>
      <c r="E15" s="117"/>
      <c r="F15" s="116"/>
      <c r="G15" s="116"/>
      <c r="H15" s="116"/>
      <c r="I15" s="116"/>
      <c r="J15" s="116"/>
      <c r="K15" s="116"/>
      <c r="L15" s="116"/>
    </row>
    <row r="16" spans="1:19" s="1" customFormat="1" ht="15.75" x14ac:dyDescent="0.25">
      <c r="E16" s="2"/>
    </row>
    <row r="17" spans="1:22" s="1" customFormat="1" ht="15.75" x14ac:dyDescent="0.25">
      <c r="A17" s="1" t="s">
        <v>100</v>
      </c>
      <c r="E17" s="2"/>
    </row>
    <row r="18" spans="1:22" s="1" customFormat="1" ht="15.75" x14ac:dyDescent="0.25">
      <c r="A18" s="1" t="s">
        <v>124</v>
      </c>
      <c r="E18" s="2"/>
    </row>
    <row r="19" spans="1:22" s="1" customFormat="1" ht="15.75" x14ac:dyDescent="0.25">
      <c r="E19" s="2"/>
    </row>
    <row r="20" spans="1:22" s="1" customFormat="1" ht="15.75" x14ac:dyDescent="0.25">
      <c r="A20" s="1" t="s">
        <v>110</v>
      </c>
      <c r="E20" s="2"/>
    </row>
    <row r="21" spans="1:22" s="1" customFormat="1" ht="15.75" x14ac:dyDescent="0.25">
      <c r="A21" s="1" t="s">
        <v>111</v>
      </c>
      <c r="E21" s="2"/>
    </row>
    <row r="22" spans="1:22" s="1" customFormat="1" ht="15.75" x14ac:dyDescent="0.25">
      <c r="E22" s="2"/>
    </row>
    <row r="23" spans="1:22" s="1" customFormat="1" ht="15.75" x14ac:dyDescent="0.25">
      <c r="E23" s="2"/>
    </row>
    <row r="24" spans="1:22" s="1" customFormat="1" ht="15.75" x14ac:dyDescent="0.25">
      <c r="A24" s="123" t="s">
        <v>112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2"/>
      <c r="U24" s="122"/>
    </row>
    <row r="25" spans="1:22" s="1" customFormat="1" ht="15.75" x14ac:dyDescent="0.25">
      <c r="A25" s="123" t="s">
        <v>113</v>
      </c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2"/>
      <c r="U25" s="122"/>
    </row>
    <row r="26" spans="1:22" s="1" customFormat="1" ht="15.75" x14ac:dyDescent="0.25">
      <c r="A26" s="127" t="s">
        <v>114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1"/>
      <c r="U26" s="121"/>
    </row>
    <row r="27" spans="1:22" s="1" customFormat="1" ht="15.75" x14ac:dyDescent="0.25">
      <c r="A27" s="127" t="s">
        <v>115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1"/>
      <c r="U27" s="121"/>
      <c r="V27" s="121"/>
    </row>
  </sheetData>
  <mergeCells count="1">
    <mergeCell ref="A2:S2"/>
  </mergeCells>
  <pageMargins left="0.7" right="0.7" top="0.75" bottom="0.75" header="0.3" footer="0.3"/>
  <pageSetup scale="64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26"/>
  <sheetViews>
    <sheetView zoomScale="60" zoomScaleNormal="60" workbookViewId="0">
      <selection activeCell="G4" sqref="G4:S10"/>
    </sheetView>
  </sheetViews>
  <sheetFormatPr defaultRowHeight="15" x14ac:dyDescent="0.25"/>
  <cols>
    <col min="2" max="2" width="28" customWidth="1"/>
    <col min="6" max="6" width="13.140625" customWidth="1"/>
  </cols>
  <sheetData>
    <row r="1" spans="1:19" ht="15.75" thickBot="1" x14ac:dyDescent="0.3"/>
    <row r="2" spans="1:19" ht="19.5" thickBot="1" x14ac:dyDescent="0.3">
      <c r="A2" s="396" t="s">
        <v>160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  <c r="Q2" s="397"/>
      <c r="R2" s="397"/>
      <c r="S2" s="398"/>
    </row>
    <row r="3" spans="1:19" ht="75.75" thickBot="1" x14ac:dyDescent="0.3">
      <c r="A3" s="38" t="s">
        <v>0</v>
      </c>
      <c r="B3" s="39" t="s">
        <v>1</v>
      </c>
      <c r="C3" s="39" t="s">
        <v>2</v>
      </c>
      <c r="D3" s="39" t="s">
        <v>97</v>
      </c>
      <c r="E3" s="40" t="s">
        <v>147</v>
      </c>
      <c r="F3" s="41" t="s">
        <v>122</v>
      </c>
      <c r="G3" s="42" t="s">
        <v>3</v>
      </c>
      <c r="H3" s="42" t="s">
        <v>4</v>
      </c>
      <c r="I3" s="42" t="s">
        <v>5</v>
      </c>
      <c r="J3" s="42" t="s">
        <v>6</v>
      </c>
      <c r="K3" s="42" t="s">
        <v>7</v>
      </c>
      <c r="L3" s="43" t="s">
        <v>8</v>
      </c>
      <c r="M3" s="44" t="s">
        <v>9</v>
      </c>
      <c r="N3" s="42" t="s">
        <v>10</v>
      </c>
      <c r="O3" s="42" t="s">
        <v>11</v>
      </c>
      <c r="P3" s="42" t="s">
        <v>12</v>
      </c>
      <c r="Q3" s="42" t="s">
        <v>13</v>
      </c>
      <c r="R3" s="43" t="s">
        <v>14</v>
      </c>
      <c r="S3" s="45" t="s">
        <v>66</v>
      </c>
    </row>
    <row r="4" spans="1:19" ht="18.75" x14ac:dyDescent="0.3">
      <c r="A4" s="82">
        <v>25</v>
      </c>
      <c r="B4" s="83" t="s">
        <v>22</v>
      </c>
      <c r="C4" s="84">
        <v>57</v>
      </c>
      <c r="D4" s="85">
        <f>C4*0.2</f>
        <v>11.4</v>
      </c>
      <c r="E4" s="131">
        <v>0</v>
      </c>
      <c r="F4" s="86"/>
      <c r="G4" s="85">
        <v>11.4</v>
      </c>
      <c r="H4" s="85">
        <v>11.4</v>
      </c>
      <c r="I4" s="85">
        <v>11.4</v>
      </c>
      <c r="J4" s="85">
        <v>11.4</v>
      </c>
      <c r="K4" s="85">
        <v>11.4</v>
      </c>
      <c r="L4" s="85">
        <v>11.4</v>
      </c>
      <c r="M4" s="85">
        <v>11.4</v>
      </c>
      <c r="N4" s="85">
        <v>11.4</v>
      </c>
      <c r="O4" s="85">
        <v>11.4</v>
      </c>
      <c r="P4" s="85">
        <v>11.4</v>
      </c>
      <c r="Q4" s="85">
        <v>11.4</v>
      </c>
      <c r="R4" s="85">
        <v>11.4</v>
      </c>
      <c r="S4" s="128">
        <v>0</v>
      </c>
    </row>
    <row r="5" spans="1:19" ht="18.75" x14ac:dyDescent="0.3">
      <c r="A5" s="49">
        <v>26</v>
      </c>
      <c r="B5" s="50" t="s">
        <v>150</v>
      </c>
      <c r="C5" s="79">
        <v>86</v>
      </c>
      <c r="D5" s="85">
        <f t="shared" ref="D5:D10" si="0">C5*0.2</f>
        <v>17.2</v>
      </c>
      <c r="E5" s="131">
        <v>0</v>
      </c>
      <c r="F5" s="87"/>
      <c r="G5" s="51">
        <f>D5</f>
        <v>17.2</v>
      </c>
      <c r="H5" s="51">
        <v>17.2</v>
      </c>
      <c r="I5" s="51">
        <v>17.2</v>
      </c>
      <c r="J5" s="51">
        <v>17.2</v>
      </c>
      <c r="K5" s="51">
        <f>I5</f>
        <v>17.2</v>
      </c>
      <c r="L5" s="51"/>
      <c r="M5" s="51"/>
      <c r="N5" s="51"/>
      <c r="O5" s="51"/>
      <c r="P5" s="51"/>
      <c r="Q5" s="51"/>
      <c r="R5" s="51"/>
      <c r="S5" s="129">
        <v>0</v>
      </c>
    </row>
    <row r="6" spans="1:19" ht="18.75" x14ac:dyDescent="0.3">
      <c r="A6" s="49">
        <v>27</v>
      </c>
      <c r="B6" s="50" t="s">
        <v>23</v>
      </c>
      <c r="C6" s="79">
        <v>91</v>
      </c>
      <c r="D6" s="85">
        <f t="shared" si="0"/>
        <v>18.2</v>
      </c>
      <c r="E6" s="131">
        <v>0</v>
      </c>
      <c r="F6" s="87"/>
      <c r="G6" s="85">
        <f>D6</f>
        <v>18.2</v>
      </c>
      <c r="H6" s="85">
        <f>D6</f>
        <v>18.2</v>
      </c>
      <c r="I6" s="85">
        <f>D6</f>
        <v>18.2</v>
      </c>
      <c r="J6" s="85">
        <f>I6</f>
        <v>18.2</v>
      </c>
      <c r="K6" s="85">
        <f>J6</f>
        <v>18.2</v>
      </c>
      <c r="L6" s="85">
        <f t="shared" ref="L6" si="1">G6</f>
        <v>18.2</v>
      </c>
      <c r="M6" s="85"/>
      <c r="N6" s="85"/>
      <c r="O6" s="85"/>
      <c r="P6" s="85"/>
      <c r="Q6" s="85"/>
      <c r="R6" s="85"/>
      <c r="S6" s="129">
        <v>0</v>
      </c>
    </row>
    <row r="7" spans="1:19" ht="18.75" x14ac:dyDescent="0.3">
      <c r="A7" s="49" t="s">
        <v>73</v>
      </c>
      <c r="B7" s="50" t="s">
        <v>78</v>
      </c>
      <c r="C7" s="79">
        <v>107</v>
      </c>
      <c r="D7" s="85">
        <f t="shared" si="0"/>
        <v>21.400000000000002</v>
      </c>
      <c r="E7" s="131">
        <v>0</v>
      </c>
      <c r="F7" s="259"/>
      <c r="G7" s="51">
        <v>21.4</v>
      </c>
      <c r="H7" s="51">
        <v>21.4</v>
      </c>
      <c r="I7" s="51"/>
      <c r="J7" s="51"/>
      <c r="K7" s="51"/>
      <c r="L7" s="51"/>
      <c r="M7" s="51"/>
      <c r="N7" s="51"/>
      <c r="O7" s="51"/>
      <c r="P7" s="51"/>
      <c r="Q7" s="88"/>
      <c r="R7" s="89"/>
      <c r="S7" s="129">
        <f>21.4*3</f>
        <v>64.199999999999989</v>
      </c>
    </row>
    <row r="8" spans="1:19" ht="18.75" x14ac:dyDescent="0.3">
      <c r="A8" s="49">
        <v>30</v>
      </c>
      <c r="B8" s="50" t="s">
        <v>102</v>
      </c>
      <c r="C8" s="79">
        <v>87</v>
      </c>
      <c r="D8" s="85">
        <f t="shared" si="0"/>
        <v>17.400000000000002</v>
      </c>
      <c r="E8" s="131">
        <v>0</v>
      </c>
      <c r="F8" s="87"/>
      <c r="G8" s="51">
        <f>D8</f>
        <v>17.400000000000002</v>
      </c>
      <c r="H8" s="51">
        <v>17.399999999999999</v>
      </c>
      <c r="I8" s="51">
        <v>17.399999999999999</v>
      </c>
      <c r="J8" s="51">
        <v>17.399999999999999</v>
      </c>
      <c r="K8" s="51">
        <v>17.399999999999999</v>
      </c>
      <c r="L8" s="51"/>
      <c r="M8" s="51"/>
      <c r="N8" s="51"/>
      <c r="O8" s="51"/>
      <c r="P8" s="51"/>
      <c r="Q8" s="51"/>
      <c r="R8" s="51"/>
      <c r="S8" s="129">
        <v>0</v>
      </c>
    </row>
    <row r="9" spans="1:19" ht="18.75" x14ac:dyDescent="0.3">
      <c r="A9" s="53">
        <v>31</v>
      </c>
      <c r="B9" s="110" t="s">
        <v>25</v>
      </c>
      <c r="C9" s="111">
        <v>86</v>
      </c>
      <c r="D9" s="104">
        <f t="shared" si="0"/>
        <v>17.2</v>
      </c>
      <c r="E9" s="131">
        <v>0</v>
      </c>
      <c r="F9" s="90"/>
      <c r="G9" s="54">
        <f>D9</f>
        <v>17.2</v>
      </c>
      <c r="H9" s="54" t="s">
        <v>151</v>
      </c>
      <c r="I9" s="54" t="s">
        <v>152</v>
      </c>
      <c r="J9" s="54" t="s">
        <v>154</v>
      </c>
      <c r="K9" s="54" t="s">
        <v>156</v>
      </c>
      <c r="L9" s="54"/>
      <c r="M9" s="54"/>
      <c r="N9" s="54"/>
      <c r="O9" s="54"/>
      <c r="P9" s="54"/>
      <c r="Q9" s="54"/>
      <c r="R9" s="54"/>
      <c r="S9" s="129">
        <v>0</v>
      </c>
    </row>
    <row r="10" spans="1:19" ht="19.5" thickBot="1" x14ac:dyDescent="0.35">
      <c r="A10" s="91">
        <v>32</v>
      </c>
      <c r="B10" s="92" t="s">
        <v>75</v>
      </c>
      <c r="C10" s="81">
        <v>57</v>
      </c>
      <c r="D10" s="85">
        <f t="shared" si="0"/>
        <v>11.4</v>
      </c>
      <c r="E10" s="131">
        <v>0</v>
      </c>
      <c r="F10" s="93"/>
      <c r="G10" s="61">
        <v>11.4</v>
      </c>
      <c r="H10" s="61">
        <v>11.4</v>
      </c>
      <c r="I10" s="61">
        <v>11.4</v>
      </c>
      <c r="J10" s="61">
        <v>1.2</v>
      </c>
      <c r="K10" s="61"/>
      <c r="L10" s="61"/>
      <c r="M10" s="61"/>
      <c r="N10" s="61"/>
      <c r="O10" s="94"/>
      <c r="P10" s="94"/>
      <c r="Q10" s="94"/>
      <c r="R10" s="94"/>
      <c r="S10" s="130">
        <f>D10-J10+D10</f>
        <v>21.6</v>
      </c>
    </row>
    <row r="12" spans="1:19" s="1" customFormat="1" ht="15.75" x14ac:dyDescent="0.25">
      <c r="A12" s="1" t="s">
        <v>101</v>
      </c>
      <c r="E12" s="2"/>
      <c r="P12" s="382"/>
    </row>
    <row r="13" spans="1:19" s="1" customFormat="1" ht="15.75" x14ac:dyDescent="0.25">
      <c r="E13" s="2"/>
    </row>
    <row r="14" spans="1:19" s="1" customFormat="1" ht="15.75" x14ac:dyDescent="0.25">
      <c r="A14" s="116" t="s">
        <v>123</v>
      </c>
      <c r="B14" s="116"/>
      <c r="C14" s="116"/>
      <c r="D14" s="116"/>
      <c r="E14" s="117"/>
      <c r="F14" s="116"/>
      <c r="G14" s="116"/>
      <c r="H14" s="116"/>
      <c r="I14" s="116"/>
      <c r="J14" s="116"/>
      <c r="K14" s="116"/>
      <c r="L14" s="116"/>
    </row>
    <row r="15" spans="1:19" s="1" customFormat="1" ht="15.75" x14ac:dyDescent="0.25">
      <c r="E15" s="2"/>
    </row>
    <row r="16" spans="1:19" s="1" customFormat="1" ht="15.75" x14ac:dyDescent="0.25">
      <c r="A16" s="1" t="s">
        <v>100</v>
      </c>
      <c r="E16" s="2"/>
    </row>
    <row r="17" spans="1:22" s="1" customFormat="1" ht="15.75" x14ac:dyDescent="0.25">
      <c r="A17" s="1" t="s">
        <v>124</v>
      </c>
      <c r="E17" s="2"/>
    </row>
    <row r="18" spans="1:22" s="1" customFormat="1" ht="15.75" x14ac:dyDescent="0.25">
      <c r="E18" s="2"/>
    </row>
    <row r="19" spans="1:22" s="1" customFormat="1" ht="15.75" x14ac:dyDescent="0.25">
      <c r="A19" s="1" t="s">
        <v>110</v>
      </c>
      <c r="E19" s="2"/>
    </row>
    <row r="20" spans="1:22" s="1" customFormat="1" ht="15.75" x14ac:dyDescent="0.25">
      <c r="A20" s="1" t="s">
        <v>111</v>
      </c>
      <c r="E20" s="2"/>
    </row>
    <row r="21" spans="1:22" s="1" customFormat="1" ht="15.75" x14ac:dyDescent="0.25">
      <c r="E21" s="2"/>
    </row>
    <row r="22" spans="1:22" s="1" customFormat="1" ht="15.75" x14ac:dyDescent="0.25">
      <c r="E22" s="2"/>
    </row>
    <row r="23" spans="1:22" s="1" customFormat="1" ht="15.75" x14ac:dyDescent="0.25">
      <c r="A23" s="123" t="s">
        <v>112</v>
      </c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2"/>
      <c r="U23" s="122"/>
    </row>
    <row r="24" spans="1:22" s="1" customFormat="1" ht="15.75" x14ac:dyDescent="0.25">
      <c r="A24" s="123" t="s">
        <v>113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2"/>
      <c r="U24" s="122"/>
    </row>
    <row r="25" spans="1:22" s="1" customFormat="1" ht="15.75" x14ac:dyDescent="0.25">
      <c r="A25" s="127" t="s">
        <v>114</v>
      </c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1"/>
      <c r="U25" s="121"/>
    </row>
    <row r="26" spans="1:22" s="1" customFormat="1" ht="15.75" x14ac:dyDescent="0.25">
      <c r="A26" s="127" t="s">
        <v>115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1"/>
      <c r="U26" s="121"/>
      <c r="V26" s="121"/>
    </row>
  </sheetData>
  <mergeCells count="1">
    <mergeCell ref="A2:S2"/>
  </mergeCells>
  <pageMargins left="0.7" right="0.7" top="0.75" bottom="0.75" header="0.3" footer="0.3"/>
  <pageSetup scale="62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27"/>
  <sheetViews>
    <sheetView workbookViewId="0">
      <selection activeCell="G4" sqref="G4:S11"/>
    </sheetView>
  </sheetViews>
  <sheetFormatPr defaultRowHeight="15" x14ac:dyDescent="0.25"/>
  <cols>
    <col min="2" max="2" width="31.140625" customWidth="1"/>
    <col min="5" max="5" width="12.140625" customWidth="1"/>
    <col min="6" max="6" width="15.85546875" customWidth="1"/>
    <col min="19" max="19" width="10" bestFit="1" customWidth="1"/>
  </cols>
  <sheetData>
    <row r="1" spans="1:19" ht="15.75" thickBot="1" x14ac:dyDescent="0.3"/>
    <row r="2" spans="1:19" ht="21.75" thickBot="1" x14ac:dyDescent="0.3">
      <c r="A2" s="399" t="s">
        <v>161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  <c r="S2" s="401"/>
    </row>
    <row r="3" spans="1:19" ht="84.75" thickBot="1" x14ac:dyDescent="0.3">
      <c r="A3" s="180" t="s">
        <v>0</v>
      </c>
      <c r="B3" s="181" t="s">
        <v>1</v>
      </c>
      <c r="C3" s="181" t="s">
        <v>2</v>
      </c>
      <c r="D3" s="181" t="s">
        <v>120</v>
      </c>
      <c r="E3" s="182" t="s">
        <v>147</v>
      </c>
      <c r="F3" s="183" t="s">
        <v>121</v>
      </c>
      <c r="G3" s="184" t="s">
        <v>3</v>
      </c>
      <c r="H3" s="184" t="s">
        <v>4</v>
      </c>
      <c r="I3" s="184" t="s">
        <v>5</v>
      </c>
      <c r="J3" s="184" t="s">
        <v>6</v>
      </c>
      <c r="K3" s="184" t="s">
        <v>7</v>
      </c>
      <c r="L3" s="185" t="s">
        <v>8</v>
      </c>
      <c r="M3" s="186" t="s">
        <v>9</v>
      </c>
      <c r="N3" s="184" t="s">
        <v>10</v>
      </c>
      <c r="O3" s="184" t="s">
        <v>11</v>
      </c>
      <c r="P3" s="184" t="s">
        <v>12</v>
      </c>
      <c r="Q3" s="184" t="s">
        <v>13</v>
      </c>
      <c r="R3" s="185" t="s">
        <v>14</v>
      </c>
      <c r="S3" s="187" t="s">
        <v>66</v>
      </c>
    </row>
    <row r="4" spans="1:19" ht="21" x14ac:dyDescent="0.35">
      <c r="A4" s="188">
        <v>33</v>
      </c>
      <c r="B4" s="189" t="s">
        <v>52</v>
      </c>
      <c r="C4" s="190">
        <v>70</v>
      </c>
      <c r="D4" s="191">
        <f>C4*0.2</f>
        <v>14</v>
      </c>
      <c r="E4" s="192">
        <v>0</v>
      </c>
      <c r="F4" s="193"/>
      <c r="G4" s="193">
        <f>D4</f>
        <v>14</v>
      </c>
      <c r="H4" s="193">
        <v>14</v>
      </c>
      <c r="I4" s="193">
        <v>14</v>
      </c>
      <c r="J4" s="193">
        <v>14</v>
      </c>
      <c r="K4" s="193"/>
      <c r="L4" s="193"/>
      <c r="M4" s="193"/>
      <c r="N4" s="193"/>
      <c r="O4" s="193"/>
      <c r="P4" s="193"/>
      <c r="Q4" s="193"/>
      <c r="R4" s="193"/>
      <c r="S4" s="194">
        <v>14</v>
      </c>
    </row>
    <row r="5" spans="1:19" ht="21" x14ac:dyDescent="0.35">
      <c r="A5" s="195">
        <v>34</v>
      </c>
      <c r="B5" s="196" t="s">
        <v>51</v>
      </c>
      <c r="C5" s="197">
        <v>70</v>
      </c>
      <c r="D5" s="198">
        <f t="shared" ref="D5:D11" si="0">C5*0.2</f>
        <v>14</v>
      </c>
      <c r="E5" s="202">
        <v>118</v>
      </c>
      <c r="F5" s="253" t="s">
        <v>92</v>
      </c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200">
        <f>(D5*5)+E5</f>
        <v>188</v>
      </c>
    </row>
    <row r="6" spans="1:19" ht="21" x14ac:dyDescent="0.35">
      <c r="A6" s="195">
        <v>35</v>
      </c>
      <c r="B6" s="196" t="s">
        <v>146</v>
      </c>
      <c r="C6" s="197">
        <v>74</v>
      </c>
      <c r="D6" s="198">
        <v>14.8</v>
      </c>
      <c r="E6" s="202">
        <v>342.4</v>
      </c>
      <c r="F6" s="253" t="s">
        <v>92</v>
      </c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0">
        <f>E6+D6+14.8+D6</f>
        <v>386.8</v>
      </c>
    </row>
    <row r="7" spans="1:19" ht="21" x14ac:dyDescent="0.35">
      <c r="A7" s="195">
        <v>36</v>
      </c>
      <c r="B7" s="196" t="s">
        <v>50</v>
      </c>
      <c r="C7" s="197">
        <v>65</v>
      </c>
      <c r="D7" s="198">
        <f t="shared" si="0"/>
        <v>13</v>
      </c>
      <c r="E7" s="202">
        <v>0</v>
      </c>
      <c r="F7" s="250"/>
      <c r="G7" s="199">
        <v>13</v>
      </c>
      <c r="H7" s="199">
        <v>13</v>
      </c>
      <c r="I7" s="199">
        <v>13</v>
      </c>
      <c r="J7" s="199">
        <v>13</v>
      </c>
      <c r="K7" s="199">
        <v>13</v>
      </c>
      <c r="L7" s="199">
        <v>13</v>
      </c>
      <c r="M7" s="199"/>
      <c r="N7" s="199"/>
      <c r="O7" s="199"/>
      <c r="P7" s="199"/>
      <c r="Q7" s="199"/>
      <c r="R7" s="199"/>
      <c r="S7" s="200">
        <v>0</v>
      </c>
    </row>
    <row r="8" spans="1:19" ht="21" x14ac:dyDescent="0.35">
      <c r="A8" s="195">
        <v>37</v>
      </c>
      <c r="B8" s="196" t="s">
        <v>26</v>
      </c>
      <c r="C8" s="197">
        <v>70</v>
      </c>
      <c r="D8" s="198">
        <f t="shared" si="0"/>
        <v>14</v>
      </c>
      <c r="E8" s="202">
        <v>0</v>
      </c>
      <c r="F8" s="250"/>
      <c r="G8" s="199">
        <v>14</v>
      </c>
      <c r="H8" s="199">
        <v>14</v>
      </c>
      <c r="I8" s="199">
        <v>14</v>
      </c>
      <c r="J8" s="199">
        <v>14</v>
      </c>
      <c r="K8" s="199"/>
      <c r="L8" s="199"/>
      <c r="M8" s="199"/>
      <c r="N8" s="199"/>
      <c r="O8" s="199"/>
      <c r="P8" s="199"/>
      <c r="Q8" s="199"/>
      <c r="R8" s="204"/>
      <c r="S8" s="200">
        <v>14</v>
      </c>
    </row>
    <row r="9" spans="1:19" ht="21" x14ac:dyDescent="0.35">
      <c r="A9" s="195">
        <v>38</v>
      </c>
      <c r="B9" s="205" t="s">
        <v>49</v>
      </c>
      <c r="C9" s="206">
        <v>74</v>
      </c>
      <c r="D9" s="207">
        <f t="shared" si="0"/>
        <v>14.8</v>
      </c>
      <c r="E9" s="202">
        <v>29.6</v>
      </c>
      <c r="F9" s="260" t="s">
        <v>92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200">
        <f>D9*5</f>
        <v>74</v>
      </c>
    </row>
    <row r="10" spans="1:19" ht="21" x14ac:dyDescent="0.35">
      <c r="A10" s="195">
        <v>39</v>
      </c>
      <c r="B10" s="203" t="s">
        <v>27</v>
      </c>
      <c r="C10" s="208">
        <v>74</v>
      </c>
      <c r="D10" s="191">
        <f t="shared" si="0"/>
        <v>14.8</v>
      </c>
      <c r="E10" s="209">
        <v>0</v>
      </c>
      <c r="F10" s="251"/>
      <c r="G10" s="199">
        <f>D10</f>
        <v>14.8</v>
      </c>
      <c r="H10" s="199">
        <v>14.8</v>
      </c>
      <c r="I10" s="199">
        <v>14.8</v>
      </c>
      <c r="J10" s="199">
        <v>14.8</v>
      </c>
      <c r="K10" s="199">
        <v>14.8</v>
      </c>
      <c r="L10" s="199"/>
      <c r="M10" s="199"/>
      <c r="N10" s="199"/>
      <c r="O10" s="199"/>
      <c r="P10" s="199"/>
      <c r="Q10" s="199"/>
      <c r="R10" s="199"/>
      <c r="S10" s="200">
        <v>0</v>
      </c>
    </row>
    <row r="11" spans="1:19" ht="21.75" thickBot="1" x14ac:dyDescent="0.4">
      <c r="A11" s="210">
        <v>40</v>
      </c>
      <c r="B11" s="211" t="s">
        <v>128</v>
      </c>
      <c r="C11" s="212">
        <v>65</v>
      </c>
      <c r="D11" s="198">
        <f t="shared" si="0"/>
        <v>13</v>
      </c>
      <c r="E11" s="213">
        <v>0</v>
      </c>
      <c r="F11" s="252"/>
      <c r="G11" s="214">
        <f>D11</f>
        <v>13</v>
      </c>
      <c r="H11" s="214">
        <f>G11</f>
        <v>13</v>
      </c>
      <c r="I11" s="214">
        <f>H11</f>
        <v>13</v>
      </c>
      <c r="J11" s="214">
        <f t="shared" ref="H11:J11" si="1">G11</f>
        <v>13</v>
      </c>
      <c r="K11" s="214"/>
      <c r="L11" s="214"/>
      <c r="M11" s="214"/>
      <c r="N11" s="214"/>
      <c r="O11" s="214"/>
      <c r="P11" s="214"/>
      <c r="Q11" s="214"/>
      <c r="R11" s="214"/>
      <c r="S11" s="215">
        <f>D11</f>
        <v>13</v>
      </c>
    </row>
    <row r="13" spans="1:19" s="1" customFormat="1" ht="15.75" x14ac:dyDescent="0.25">
      <c r="A13" s="1" t="s">
        <v>101</v>
      </c>
      <c r="E13" s="2"/>
    </row>
    <row r="14" spans="1:19" s="1" customFormat="1" ht="15.75" x14ac:dyDescent="0.25">
      <c r="E14" s="2"/>
    </row>
    <row r="15" spans="1:19" s="1" customFormat="1" ht="15.75" x14ac:dyDescent="0.25">
      <c r="A15" s="116" t="s">
        <v>123</v>
      </c>
      <c r="B15" s="116"/>
      <c r="C15" s="116"/>
      <c r="D15" s="116"/>
      <c r="E15" s="117"/>
      <c r="F15" s="116"/>
      <c r="G15" s="116"/>
      <c r="H15" s="116"/>
      <c r="I15" s="116"/>
      <c r="J15" s="116"/>
      <c r="K15" s="116"/>
      <c r="L15" s="116"/>
    </row>
    <row r="16" spans="1:19" s="1" customFormat="1" ht="15.75" x14ac:dyDescent="0.25">
      <c r="E16" s="2"/>
    </row>
    <row r="17" spans="1:22" s="1" customFormat="1" ht="15.75" x14ac:dyDescent="0.25">
      <c r="A17" s="1" t="s">
        <v>100</v>
      </c>
      <c r="E17" s="2"/>
    </row>
    <row r="18" spans="1:22" s="1" customFormat="1" ht="15.75" x14ac:dyDescent="0.25">
      <c r="A18" s="1" t="s">
        <v>124</v>
      </c>
      <c r="E18" s="2"/>
    </row>
    <row r="19" spans="1:22" s="1" customFormat="1" ht="15.75" x14ac:dyDescent="0.25">
      <c r="E19" s="2"/>
    </row>
    <row r="20" spans="1:22" s="1" customFormat="1" ht="15.75" x14ac:dyDescent="0.25">
      <c r="A20" s="1" t="s">
        <v>110</v>
      </c>
      <c r="E20" s="2"/>
    </row>
    <row r="21" spans="1:22" s="1" customFormat="1" ht="15.75" x14ac:dyDescent="0.25">
      <c r="A21" s="1" t="s">
        <v>111</v>
      </c>
      <c r="E21" s="2"/>
    </row>
    <row r="22" spans="1:22" s="1" customFormat="1" ht="15.75" x14ac:dyDescent="0.25">
      <c r="E22" s="2"/>
    </row>
    <row r="23" spans="1:22" s="1" customFormat="1" ht="15.75" x14ac:dyDescent="0.25">
      <c r="E23" s="2"/>
    </row>
    <row r="24" spans="1:22" s="1" customFormat="1" ht="15.75" x14ac:dyDescent="0.25">
      <c r="A24" s="123" t="s">
        <v>112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2"/>
      <c r="U24" s="122"/>
    </row>
    <row r="25" spans="1:22" s="1" customFormat="1" ht="15.75" x14ac:dyDescent="0.25">
      <c r="A25" s="123" t="s">
        <v>113</v>
      </c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2"/>
      <c r="U25" s="122"/>
    </row>
    <row r="26" spans="1:22" s="1" customFormat="1" ht="15.75" x14ac:dyDescent="0.25">
      <c r="A26" s="127" t="s">
        <v>114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1"/>
      <c r="U26" s="121"/>
    </row>
    <row r="27" spans="1:22" s="1" customFormat="1" ht="15.75" x14ac:dyDescent="0.25">
      <c r="A27" s="127" t="s">
        <v>115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1"/>
      <c r="U27" s="121"/>
      <c r="V27" s="121"/>
    </row>
  </sheetData>
  <mergeCells count="1">
    <mergeCell ref="A2:S2"/>
  </mergeCells>
  <pageMargins left="0.7" right="0.7" top="0.75" bottom="0.75" header="0.3" footer="0.3"/>
  <pageSetup scale="59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27"/>
  <sheetViews>
    <sheetView workbookViewId="0">
      <selection activeCell="G4" sqref="G4:S11"/>
    </sheetView>
  </sheetViews>
  <sheetFormatPr defaultRowHeight="15" x14ac:dyDescent="0.25"/>
  <cols>
    <col min="2" max="2" width="25" customWidth="1"/>
    <col min="6" max="6" width="14.42578125" customWidth="1"/>
    <col min="19" max="19" width="9.85546875" bestFit="1" customWidth="1"/>
  </cols>
  <sheetData>
    <row r="1" spans="1:19" ht="15.75" thickBot="1" x14ac:dyDescent="0.3"/>
    <row r="2" spans="1:19" ht="21.75" thickBot="1" x14ac:dyDescent="0.4">
      <c r="A2" s="402" t="s">
        <v>162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  <c r="S2" s="404"/>
    </row>
    <row r="3" spans="1:19" ht="75.75" thickBot="1" x14ac:dyDescent="0.3">
      <c r="A3" s="38" t="s">
        <v>0</v>
      </c>
      <c r="B3" s="39" t="s">
        <v>1</v>
      </c>
      <c r="C3" s="39" t="s">
        <v>2</v>
      </c>
      <c r="D3" s="39" t="s">
        <v>97</v>
      </c>
      <c r="E3" s="40" t="s">
        <v>147</v>
      </c>
      <c r="F3" s="41" t="s">
        <v>122</v>
      </c>
      <c r="G3" s="42" t="s">
        <v>3</v>
      </c>
      <c r="H3" s="42" t="s">
        <v>4</v>
      </c>
      <c r="I3" s="42" t="s">
        <v>5</v>
      </c>
      <c r="J3" s="42" t="s">
        <v>6</v>
      </c>
      <c r="K3" s="42" t="s">
        <v>7</v>
      </c>
      <c r="L3" s="43" t="s">
        <v>8</v>
      </c>
      <c r="M3" s="44" t="s">
        <v>9</v>
      </c>
      <c r="N3" s="42" t="s">
        <v>10</v>
      </c>
      <c r="O3" s="42" t="s">
        <v>11</v>
      </c>
      <c r="P3" s="42" t="s">
        <v>12</v>
      </c>
      <c r="Q3" s="42" t="s">
        <v>13</v>
      </c>
      <c r="R3" s="43" t="s">
        <v>14</v>
      </c>
      <c r="S3" s="45" t="s">
        <v>66</v>
      </c>
    </row>
    <row r="4" spans="1:19" ht="21.75" thickBot="1" x14ac:dyDescent="0.4">
      <c r="A4" s="290">
        <v>41</v>
      </c>
      <c r="B4" s="291" t="s">
        <v>83</v>
      </c>
      <c r="C4" s="292">
        <v>52</v>
      </c>
      <c r="D4" s="293">
        <f>C4*0.2</f>
        <v>10.4</v>
      </c>
      <c r="E4" s="294">
        <v>0</v>
      </c>
      <c r="F4" s="287"/>
      <c r="G4" s="287">
        <f>D4</f>
        <v>10.4</v>
      </c>
      <c r="H4" s="287">
        <v>10.4</v>
      </c>
      <c r="I4" s="287">
        <v>10.4</v>
      </c>
      <c r="J4" s="287">
        <v>10.4</v>
      </c>
      <c r="K4" s="287">
        <f>J4</f>
        <v>10.4</v>
      </c>
      <c r="L4" s="287"/>
      <c r="M4" s="287"/>
      <c r="N4" s="287"/>
      <c r="O4" s="287"/>
      <c r="P4" s="287"/>
      <c r="Q4" s="287"/>
      <c r="R4" s="288"/>
      <c r="S4" s="194">
        <v>0</v>
      </c>
    </row>
    <row r="5" spans="1:19" ht="21.75" thickBot="1" x14ac:dyDescent="0.4">
      <c r="A5" s="231">
        <v>42</v>
      </c>
      <c r="B5" s="246" t="s">
        <v>129</v>
      </c>
      <c r="C5" s="247">
        <v>62</v>
      </c>
      <c r="D5" s="295">
        <f t="shared" ref="D5:D11" si="0">C5*0.2</f>
        <v>12.4</v>
      </c>
      <c r="E5" s="294">
        <v>0</v>
      </c>
      <c r="F5" s="296"/>
      <c r="G5" s="285">
        <v>12.4</v>
      </c>
      <c r="H5" s="285">
        <v>12.4</v>
      </c>
      <c r="I5" s="285">
        <v>12.4</v>
      </c>
      <c r="J5" s="285"/>
      <c r="K5" s="285"/>
      <c r="L5" s="285"/>
      <c r="M5" s="285"/>
      <c r="N5" s="285"/>
      <c r="O5" s="285"/>
      <c r="P5" s="285"/>
      <c r="Q5" s="285"/>
      <c r="R5" s="286"/>
      <c r="S5" s="200">
        <f>D5*2</f>
        <v>24.8</v>
      </c>
    </row>
    <row r="6" spans="1:19" ht="21.75" thickBot="1" x14ac:dyDescent="0.4">
      <c r="A6" s="231">
        <v>43</v>
      </c>
      <c r="B6" s="246" t="s">
        <v>88</v>
      </c>
      <c r="C6" s="247">
        <v>87</v>
      </c>
      <c r="D6" s="295">
        <f t="shared" si="0"/>
        <v>17.400000000000002</v>
      </c>
      <c r="E6" s="294">
        <v>0</v>
      </c>
      <c r="F6" s="201"/>
      <c r="G6" s="201">
        <v>17.399999999999999</v>
      </c>
      <c r="H6" s="201">
        <v>17.399999999999999</v>
      </c>
      <c r="I6" s="201">
        <v>17.399999999999999</v>
      </c>
      <c r="J6" s="201">
        <v>17.399999999999999</v>
      </c>
      <c r="K6" s="201"/>
      <c r="L6" s="201"/>
      <c r="M6" s="201"/>
      <c r="N6" s="201"/>
      <c r="O6" s="201"/>
      <c r="P6" s="201"/>
      <c r="Q6" s="236"/>
      <c r="R6" s="236"/>
      <c r="S6" s="289">
        <f>D6</f>
        <v>17.400000000000002</v>
      </c>
    </row>
    <row r="7" spans="1:19" ht="21.75" thickBot="1" x14ac:dyDescent="0.4">
      <c r="A7" s="231">
        <v>44</v>
      </c>
      <c r="B7" s="297" t="s">
        <v>48</v>
      </c>
      <c r="C7" s="233">
        <v>57</v>
      </c>
      <c r="D7" s="293">
        <f t="shared" si="0"/>
        <v>11.4</v>
      </c>
      <c r="E7" s="294">
        <v>0</v>
      </c>
      <c r="F7" s="201"/>
      <c r="G7" s="201">
        <f>D7</f>
        <v>11.4</v>
      </c>
      <c r="H7" s="201">
        <v>11.4</v>
      </c>
      <c r="I7" s="201">
        <v>11.4</v>
      </c>
      <c r="J7" s="201">
        <v>11.4</v>
      </c>
      <c r="K7" s="201">
        <v>11.4</v>
      </c>
      <c r="L7" s="201"/>
      <c r="M7" s="201"/>
      <c r="N7" s="201"/>
      <c r="O7" s="201"/>
      <c r="P7" s="201"/>
      <c r="Q7" s="201"/>
      <c r="R7" s="201"/>
      <c r="S7" s="200">
        <v>0</v>
      </c>
    </row>
    <row r="8" spans="1:19" ht="21.75" thickBot="1" x14ac:dyDescent="0.4">
      <c r="A8" s="231">
        <v>45</v>
      </c>
      <c r="B8" s="232" t="s">
        <v>47</v>
      </c>
      <c r="C8" s="233">
        <v>57</v>
      </c>
      <c r="D8" s="293">
        <f t="shared" si="0"/>
        <v>11.4</v>
      </c>
      <c r="E8" s="294">
        <v>0</v>
      </c>
      <c r="F8" s="201"/>
      <c r="G8" s="201">
        <f>D8</f>
        <v>11.4</v>
      </c>
      <c r="H8" s="201">
        <v>11.4</v>
      </c>
      <c r="I8" s="201">
        <v>11.4</v>
      </c>
      <c r="J8" s="201">
        <v>11.4</v>
      </c>
      <c r="K8" s="201">
        <f>I8</f>
        <v>11.4</v>
      </c>
      <c r="L8" s="201"/>
      <c r="M8" s="201"/>
      <c r="N8" s="201"/>
      <c r="O8" s="201"/>
      <c r="P8" s="201"/>
      <c r="Q8" s="201"/>
      <c r="R8" s="201"/>
      <c r="S8" s="200">
        <v>0</v>
      </c>
    </row>
    <row r="9" spans="1:19" ht="21.75" thickBot="1" x14ac:dyDescent="0.4">
      <c r="A9" s="231">
        <v>46</v>
      </c>
      <c r="B9" s="232" t="s">
        <v>64</v>
      </c>
      <c r="C9" s="233">
        <v>87</v>
      </c>
      <c r="D9" s="293">
        <f t="shared" si="0"/>
        <v>17.400000000000002</v>
      </c>
      <c r="E9" s="294">
        <v>0</v>
      </c>
      <c r="F9" s="201"/>
      <c r="G9" s="201">
        <f>D9</f>
        <v>17.400000000000002</v>
      </c>
      <c r="H9" s="201">
        <v>17.399999999999999</v>
      </c>
      <c r="I9" s="201">
        <v>17.399999999999999</v>
      </c>
      <c r="J9" s="201">
        <v>17.399999999999999</v>
      </c>
      <c r="K9" s="201"/>
      <c r="L9" s="201"/>
      <c r="M9" s="201"/>
      <c r="N9" s="201"/>
      <c r="O9" s="201"/>
      <c r="P9" s="201"/>
      <c r="Q9" s="201"/>
      <c r="R9" s="201"/>
      <c r="S9" s="200">
        <f>D9</f>
        <v>17.400000000000002</v>
      </c>
    </row>
    <row r="10" spans="1:19" ht="21.75" thickBot="1" x14ac:dyDescent="0.4">
      <c r="A10" s="231">
        <v>47</v>
      </c>
      <c r="B10" s="232" t="s">
        <v>28</v>
      </c>
      <c r="C10" s="233">
        <v>87</v>
      </c>
      <c r="D10" s="293">
        <f t="shared" si="0"/>
        <v>17.400000000000002</v>
      </c>
      <c r="E10" s="294">
        <v>0</v>
      </c>
      <c r="F10" s="201"/>
      <c r="G10" s="201">
        <v>17.399999999999999</v>
      </c>
      <c r="H10" s="201">
        <v>17.399999999999999</v>
      </c>
      <c r="I10" s="201">
        <v>17.399999999999999</v>
      </c>
      <c r="J10" s="201">
        <v>17.399999999999999</v>
      </c>
      <c r="K10" s="201"/>
      <c r="L10" s="201"/>
      <c r="M10" s="201"/>
      <c r="N10" s="201"/>
      <c r="O10" s="201"/>
      <c r="P10" s="201"/>
      <c r="Q10" s="201"/>
      <c r="R10" s="201"/>
      <c r="S10" s="200">
        <f>D10</f>
        <v>17.400000000000002</v>
      </c>
    </row>
    <row r="11" spans="1:19" ht="21.75" thickBot="1" x14ac:dyDescent="0.4">
      <c r="A11" s="237">
        <v>48</v>
      </c>
      <c r="B11" s="298" t="s">
        <v>46</v>
      </c>
      <c r="C11" s="299">
        <v>57</v>
      </c>
      <c r="D11" s="293">
        <f t="shared" si="0"/>
        <v>11.4</v>
      </c>
      <c r="E11" s="300">
        <v>0</v>
      </c>
      <c r="F11" s="301"/>
      <c r="G11" s="243">
        <v>11.4</v>
      </c>
      <c r="H11" s="243">
        <v>11.4</v>
      </c>
      <c r="I11" s="243">
        <v>11.4</v>
      </c>
      <c r="J11" s="243">
        <v>11.4</v>
      </c>
      <c r="K11" s="243"/>
      <c r="L11" s="243"/>
      <c r="M11" s="243"/>
      <c r="N11" s="243"/>
      <c r="O11" s="243"/>
      <c r="P11" s="243"/>
      <c r="Q11" s="243"/>
      <c r="R11" s="243"/>
      <c r="S11" s="200">
        <f>D11</f>
        <v>11.4</v>
      </c>
    </row>
    <row r="13" spans="1:19" s="1" customFormat="1" ht="15.75" x14ac:dyDescent="0.25">
      <c r="A13" s="1" t="s">
        <v>101</v>
      </c>
      <c r="E13" s="2"/>
    </row>
    <row r="14" spans="1:19" s="1" customFormat="1" ht="15.75" x14ac:dyDescent="0.25">
      <c r="E14" s="2"/>
    </row>
    <row r="15" spans="1:19" s="1" customFormat="1" ht="15.75" x14ac:dyDescent="0.25">
      <c r="A15" s="116" t="s">
        <v>123</v>
      </c>
      <c r="B15" s="116"/>
      <c r="C15" s="116"/>
      <c r="D15" s="116"/>
      <c r="E15" s="117"/>
      <c r="F15" s="116"/>
      <c r="G15" s="116"/>
      <c r="H15" s="116"/>
      <c r="I15" s="116"/>
      <c r="J15" s="116"/>
      <c r="K15" s="116"/>
      <c r="L15" s="116"/>
    </row>
    <row r="16" spans="1:19" s="1" customFormat="1" ht="15.75" x14ac:dyDescent="0.25">
      <c r="E16" s="2"/>
    </row>
    <row r="17" spans="1:22" s="1" customFormat="1" ht="15.75" x14ac:dyDescent="0.25">
      <c r="A17" s="1" t="s">
        <v>100</v>
      </c>
      <c r="E17" s="2"/>
    </row>
    <row r="18" spans="1:22" s="1" customFormat="1" ht="15.75" x14ac:dyDescent="0.25">
      <c r="A18" s="1" t="s">
        <v>124</v>
      </c>
      <c r="E18" s="2"/>
    </row>
    <row r="19" spans="1:22" s="1" customFormat="1" ht="15.75" x14ac:dyDescent="0.25">
      <c r="E19" s="2"/>
    </row>
    <row r="20" spans="1:22" s="1" customFormat="1" ht="15.75" x14ac:dyDescent="0.25">
      <c r="A20" s="1" t="s">
        <v>110</v>
      </c>
      <c r="E20" s="2"/>
    </row>
    <row r="21" spans="1:22" s="1" customFormat="1" ht="15.75" x14ac:dyDescent="0.25">
      <c r="A21" s="1" t="s">
        <v>111</v>
      </c>
      <c r="E21" s="2"/>
    </row>
    <row r="22" spans="1:22" s="1" customFormat="1" ht="15.75" x14ac:dyDescent="0.25">
      <c r="E22" s="2"/>
    </row>
    <row r="23" spans="1:22" s="1" customFormat="1" ht="15.75" x14ac:dyDescent="0.25">
      <c r="E23" s="2"/>
    </row>
    <row r="24" spans="1:22" s="1" customFormat="1" ht="15.75" x14ac:dyDescent="0.25">
      <c r="A24" s="123" t="s">
        <v>112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2"/>
      <c r="U24" s="122"/>
    </row>
    <row r="25" spans="1:22" s="1" customFormat="1" ht="15.75" x14ac:dyDescent="0.25">
      <c r="A25" s="123" t="s">
        <v>113</v>
      </c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2"/>
      <c r="U25" s="122"/>
    </row>
    <row r="26" spans="1:22" s="1" customFormat="1" ht="15.75" x14ac:dyDescent="0.25">
      <c r="A26" s="127" t="s">
        <v>114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1"/>
      <c r="U26" s="121"/>
    </row>
    <row r="27" spans="1:22" s="1" customFormat="1" ht="15.75" x14ac:dyDescent="0.25">
      <c r="A27" s="127" t="s">
        <v>115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1"/>
      <c r="U27" s="121"/>
      <c r="V27" s="121"/>
    </row>
  </sheetData>
  <mergeCells count="1">
    <mergeCell ref="A2:S2"/>
  </mergeCells>
  <pageMargins left="0.7" right="0.7" top="0.75" bottom="0.75" header="0.3" footer="0.3"/>
  <pageSetup scale="62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27"/>
  <sheetViews>
    <sheetView workbookViewId="0">
      <selection activeCell="G4" sqref="G4:S11"/>
    </sheetView>
  </sheetViews>
  <sheetFormatPr defaultRowHeight="15" x14ac:dyDescent="0.25"/>
  <cols>
    <col min="2" max="2" width="24" customWidth="1"/>
    <col min="6" max="6" width="12.85546875" customWidth="1"/>
  </cols>
  <sheetData>
    <row r="1" spans="1:19" ht="15.75" thickBot="1" x14ac:dyDescent="0.3"/>
    <row r="2" spans="1:19" ht="27" thickBot="1" x14ac:dyDescent="0.45">
      <c r="A2" s="405" t="s">
        <v>163</v>
      </c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7"/>
    </row>
    <row r="3" spans="1:19" ht="60.75" thickBot="1" x14ac:dyDescent="0.3">
      <c r="A3" s="36" t="s">
        <v>0</v>
      </c>
      <c r="B3" s="37" t="s">
        <v>1</v>
      </c>
      <c r="C3" s="37" t="s">
        <v>2</v>
      </c>
      <c r="D3" s="37" t="s">
        <v>96</v>
      </c>
      <c r="E3" s="24" t="s">
        <v>147</v>
      </c>
      <c r="F3" s="25" t="s">
        <v>91</v>
      </c>
      <c r="G3" s="26" t="s">
        <v>3</v>
      </c>
      <c r="H3" s="26" t="s">
        <v>4</v>
      </c>
      <c r="I3" s="26" t="s">
        <v>5</v>
      </c>
      <c r="J3" s="26" t="s">
        <v>6</v>
      </c>
      <c r="K3" s="26" t="s">
        <v>7</v>
      </c>
      <c r="L3" s="27" t="s">
        <v>8</v>
      </c>
      <c r="M3" s="28" t="s">
        <v>9</v>
      </c>
      <c r="N3" s="26" t="s">
        <v>10</v>
      </c>
      <c r="O3" s="26" t="s">
        <v>11</v>
      </c>
      <c r="P3" s="26" t="s">
        <v>12</v>
      </c>
      <c r="Q3" s="26" t="s">
        <v>13</v>
      </c>
      <c r="R3" s="27" t="s">
        <v>14</v>
      </c>
      <c r="S3" s="29" t="s">
        <v>66</v>
      </c>
    </row>
    <row r="4" spans="1:19" ht="16.5" thickBot="1" x14ac:dyDescent="0.3">
      <c r="A4" s="31">
        <v>49</v>
      </c>
      <c r="B4" s="141" t="s">
        <v>90</v>
      </c>
      <c r="C4" s="155">
        <v>70</v>
      </c>
      <c r="D4" s="161">
        <f>C4*0.2</f>
        <v>14</v>
      </c>
      <c r="E4" s="154">
        <v>0</v>
      </c>
      <c r="F4" s="150"/>
      <c r="G4" s="142">
        <f>D4</f>
        <v>14</v>
      </c>
      <c r="H4" s="142">
        <v>14</v>
      </c>
      <c r="I4" s="142">
        <v>14</v>
      </c>
      <c r="J4" s="142">
        <v>14</v>
      </c>
      <c r="K4" s="142">
        <v>14</v>
      </c>
      <c r="L4" s="142"/>
      <c r="M4" s="142"/>
      <c r="N4" s="142"/>
      <c r="O4" s="142"/>
      <c r="P4" s="142"/>
      <c r="Q4" s="142"/>
      <c r="R4" s="142"/>
      <c r="S4" s="143">
        <v>0</v>
      </c>
    </row>
    <row r="5" spans="1:19" ht="16.5" thickBot="1" x14ac:dyDescent="0.3">
      <c r="A5" s="140">
        <v>50</v>
      </c>
      <c r="B5" s="145" t="s">
        <v>45</v>
      </c>
      <c r="C5" s="156">
        <v>70</v>
      </c>
      <c r="D5" s="164">
        <f t="shared" ref="D5:D11" si="0">C5*0.2</f>
        <v>14</v>
      </c>
      <c r="E5" s="154">
        <v>0</v>
      </c>
      <c r="F5" s="151"/>
      <c r="G5" s="146">
        <v>14</v>
      </c>
      <c r="H5" s="146">
        <v>14</v>
      </c>
      <c r="I5" s="146">
        <v>14</v>
      </c>
      <c r="J5" s="146">
        <v>14</v>
      </c>
      <c r="K5" s="146"/>
      <c r="L5" s="146"/>
      <c r="M5" s="146"/>
      <c r="N5" s="146"/>
      <c r="O5" s="146"/>
      <c r="P5" s="146"/>
      <c r="Q5" s="146"/>
      <c r="R5" s="146"/>
      <c r="S5" s="148">
        <f>D5</f>
        <v>14</v>
      </c>
    </row>
    <row r="6" spans="1:19" ht="16.5" thickBot="1" x14ac:dyDescent="0.3">
      <c r="A6" s="140">
        <v>51</v>
      </c>
      <c r="B6" s="145" t="s">
        <v>44</v>
      </c>
      <c r="C6" s="156">
        <v>74</v>
      </c>
      <c r="D6" s="164">
        <f t="shared" si="0"/>
        <v>14.8</v>
      </c>
      <c r="E6" s="154">
        <v>0</v>
      </c>
      <c r="F6" s="331"/>
      <c r="G6" s="146">
        <v>14.8</v>
      </c>
      <c r="H6" s="356">
        <f>D6</f>
        <v>14.8</v>
      </c>
      <c r="I6" s="146">
        <v>14.8</v>
      </c>
      <c r="J6" s="146">
        <v>14.8</v>
      </c>
      <c r="K6" s="146">
        <v>14.8</v>
      </c>
      <c r="L6" s="146"/>
      <c r="M6" s="146"/>
      <c r="N6" s="146"/>
      <c r="O6" s="146"/>
      <c r="P6" s="146"/>
      <c r="Q6" s="147"/>
      <c r="R6" s="147"/>
      <c r="S6" s="148">
        <v>0</v>
      </c>
    </row>
    <row r="7" spans="1:19" ht="16.5" thickBot="1" x14ac:dyDescent="0.3">
      <c r="A7" s="140">
        <v>52</v>
      </c>
      <c r="B7" s="149" t="s">
        <v>29</v>
      </c>
      <c r="C7" s="156">
        <v>70</v>
      </c>
      <c r="D7" s="164">
        <f t="shared" si="0"/>
        <v>14</v>
      </c>
      <c r="E7" s="139">
        <v>0</v>
      </c>
      <c r="F7" s="151"/>
      <c r="G7" s="146">
        <f>D7</f>
        <v>14</v>
      </c>
      <c r="H7" s="146">
        <v>14</v>
      </c>
      <c r="I7" s="146">
        <v>14</v>
      </c>
      <c r="J7" s="146">
        <v>14</v>
      </c>
      <c r="K7" s="146"/>
      <c r="L7" s="146"/>
      <c r="M7" s="146"/>
      <c r="N7" s="146"/>
      <c r="O7" s="146"/>
      <c r="P7" s="146"/>
      <c r="Q7" s="146"/>
      <c r="R7" s="146"/>
      <c r="S7" s="165">
        <f>D7</f>
        <v>14</v>
      </c>
    </row>
    <row r="8" spans="1:19" ht="16.5" thickBot="1" x14ac:dyDescent="0.3">
      <c r="A8" s="9">
        <v>53</v>
      </c>
      <c r="B8" s="144" t="s">
        <v>77</v>
      </c>
      <c r="C8" s="157">
        <v>70</v>
      </c>
      <c r="D8" s="164">
        <f t="shared" si="0"/>
        <v>14</v>
      </c>
      <c r="E8" s="138">
        <v>0</v>
      </c>
      <c r="F8" s="152"/>
      <c r="G8" s="164">
        <v>14</v>
      </c>
      <c r="H8" s="164">
        <v>14</v>
      </c>
      <c r="I8" s="164">
        <v>14</v>
      </c>
      <c r="J8" s="164">
        <v>14</v>
      </c>
      <c r="K8" s="164">
        <v>14</v>
      </c>
      <c r="L8" s="164">
        <v>14</v>
      </c>
      <c r="M8" s="164">
        <v>14</v>
      </c>
      <c r="N8" s="164">
        <v>14</v>
      </c>
      <c r="O8" s="164"/>
      <c r="P8" s="164"/>
      <c r="Q8" s="164"/>
      <c r="R8" s="164"/>
      <c r="S8" s="165">
        <v>0</v>
      </c>
    </row>
    <row r="9" spans="1:19" ht="16.5" thickBot="1" x14ac:dyDescent="0.3">
      <c r="A9" s="9">
        <v>54</v>
      </c>
      <c r="B9" s="17" t="s">
        <v>30</v>
      </c>
      <c r="C9" s="158">
        <v>70</v>
      </c>
      <c r="D9" s="162">
        <f t="shared" si="0"/>
        <v>14</v>
      </c>
      <c r="E9" s="139">
        <v>0</v>
      </c>
      <c r="F9" s="330" t="s">
        <v>153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65">
        <f>D9*5</f>
        <v>70</v>
      </c>
    </row>
    <row r="10" spans="1:19" ht="16.5" thickBot="1" x14ac:dyDescent="0.3">
      <c r="A10" s="9">
        <v>55</v>
      </c>
      <c r="B10" s="10" t="s">
        <v>85</v>
      </c>
      <c r="C10" s="159">
        <v>70</v>
      </c>
      <c r="D10" s="163">
        <f t="shared" si="0"/>
        <v>14</v>
      </c>
      <c r="E10" s="139">
        <v>0</v>
      </c>
      <c r="F10" s="153"/>
      <c r="G10" s="11">
        <f>D10</f>
        <v>14</v>
      </c>
      <c r="H10" s="11">
        <v>14</v>
      </c>
      <c r="I10" s="11">
        <v>14</v>
      </c>
      <c r="J10" s="11">
        <v>14</v>
      </c>
      <c r="K10" s="11"/>
      <c r="L10" s="11"/>
      <c r="M10" s="11"/>
      <c r="N10" s="11"/>
      <c r="O10" s="11"/>
      <c r="P10" s="11"/>
      <c r="Q10" s="11"/>
      <c r="R10" s="11"/>
      <c r="S10" s="165">
        <v>14</v>
      </c>
    </row>
    <row r="11" spans="1:19" ht="16.5" thickBot="1" x14ac:dyDescent="0.3">
      <c r="A11" s="18">
        <v>56</v>
      </c>
      <c r="B11" s="19" t="s">
        <v>31</v>
      </c>
      <c r="C11" s="160">
        <v>70</v>
      </c>
      <c r="D11" s="164">
        <f t="shared" si="0"/>
        <v>14</v>
      </c>
      <c r="E11" s="139">
        <v>0</v>
      </c>
      <c r="F11" s="21"/>
      <c r="G11" s="20">
        <f>D11</f>
        <v>14</v>
      </c>
      <c r="H11" s="20">
        <v>14</v>
      </c>
      <c r="I11" s="20">
        <v>14</v>
      </c>
      <c r="J11" s="20">
        <v>14</v>
      </c>
      <c r="K11" s="20">
        <v>14</v>
      </c>
      <c r="L11" s="20"/>
      <c r="M11" s="20"/>
      <c r="N11" s="20"/>
      <c r="O11" s="20"/>
      <c r="P11" s="20"/>
      <c r="Q11" s="20"/>
      <c r="R11" s="20"/>
      <c r="S11" s="165">
        <v>0</v>
      </c>
    </row>
    <row r="13" spans="1:19" s="1" customFormat="1" ht="15.75" x14ac:dyDescent="0.25">
      <c r="A13" s="1" t="s">
        <v>101</v>
      </c>
      <c r="E13" s="2"/>
    </row>
    <row r="14" spans="1:19" s="1" customFormat="1" ht="15.75" x14ac:dyDescent="0.25">
      <c r="E14" s="2"/>
    </row>
    <row r="15" spans="1:19" s="1" customFormat="1" ht="15.75" x14ac:dyDescent="0.25">
      <c r="A15" s="116" t="s">
        <v>123</v>
      </c>
      <c r="B15" s="116"/>
      <c r="C15" s="116"/>
      <c r="D15" s="116"/>
      <c r="E15" s="117"/>
      <c r="F15" s="116"/>
      <c r="G15" s="116"/>
      <c r="H15" s="116"/>
      <c r="I15" s="116"/>
      <c r="J15" s="116"/>
      <c r="K15" s="116"/>
      <c r="L15" s="116"/>
    </row>
    <row r="16" spans="1:19" s="1" customFormat="1" ht="15.75" x14ac:dyDescent="0.25">
      <c r="E16" s="2"/>
    </row>
    <row r="17" spans="1:22" s="1" customFormat="1" ht="15.75" x14ac:dyDescent="0.25">
      <c r="A17" s="1" t="s">
        <v>100</v>
      </c>
      <c r="E17" s="2"/>
    </row>
    <row r="18" spans="1:22" s="1" customFormat="1" ht="15.75" x14ac:dyDescent="0.25">
      <c r="A18" s="1" t="s">
        <v>124</v>
      </c>
      <c r="E18" s="2"/>
    </row>
    <row r="19" spans="1:22" s="1" customFormat="1" ht="15.75" x14ac:dyDescent="0.25">
      <c r="E19" s="2"/>
    </row>
    <row r="20" spans="1:22" s="1" customFormat="1" ht="15.75" x14ac:dyDescent="0.25">
      <c r="A20" s="1" t="s">
        <v>110</v>
      </c>
      <c r="E20" s="2"/>
    </row>
    <row r="21" spans="1:22" s="1" customFormat="1" ht="15.75" x14ac:dyDescent="0.25">
      <c r="A21" s="1" t="s">
        <v>111</v>
      </c>
      <c r="E21" s="2"/>
    </row>
    <row r="22" spans="1:22" s="1" customFormat="1" ht="15.75" x14ac:dyDescent="0.25">
      <c r="E22" s="2"/>
    </row>
    <row r="23" spans="1:22" s="1" customFormat="1" ht="15.75" x14ac:dyDescent="0.25">
      <c r="E23" s="2"/>
    </row>
    <row r="24" spans="1:22" s="1" customFormat="1" ht="15.75" x14ac:dyDescent="0.25">
      <c r="A24" s="123" t="s">
        <v>112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2"/>
      <c r="U24" s="122"/>
    </row>
    <row r="25" spans="1:22" s="1" customFormat="1" ht="15.75" x14ac:dyDescent="0.25">
      <c r="A25" s="123" t="s">
        <v>113</v>
      </c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2"/>
      <c r="U25" s="122"/>
    </row>
    <row r="26" spans="1:22" s="1" customFormat="1" ht="15.75" x14ac:dyDescent="0.25">
      <c r="A26" s="127" t="s">
        <v>114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1"/>
      <c r="U26" s="121"/>
    </row>
    <row r="27" spans="1:22" s="1" customFormat="1" ht="15.75" x14ac:dyDescent="0.25">
      <c r="A27" s="127" t="s">
        <v>115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1"/>
      <c r="U27" s="121"/>
      <c r="V27" s="121"/>
    </row>
  </sheetData>
  <mergeCells count="1">
    <mergeCell ref="A2:S2"/>
  </mergeCells>
  <pageMargins left="0.7" right="0.7" top="0.75" bottom="0.75" header="0.3" footer="0.3"/>
  <pageSetup scale="64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27"/>
  <sheetViews>
    <sheetView workbookViewId="0">
      <selection activeCell="G4" sqref="G4:S11"/>
    </sheetView>
  </sheetViews>
  <sheetFormatPr defaultRowHeight="15" x14ac:dyDescent="0.25"/>
  <cols>
    <col min="2" max="2" width="28.7109375" customWidth="1"/>
    <col min="6" max="6" width="14" customWidth="1"/>
  </cols>
  <sheetData>
    <row r="1" spans="1:19" ht="15.75" thickBot="1" x14ac:dyDescent="0.3"/>
    <row r="2" spans="1:19" ht="27" thickBot="1" x14ac:dyDescent="0.45">
      <c r="A2" s="405" t="s">
        <v>164</v>
      </c>
      <c r="B2" s="406"/>
      <c r="C2" s="406"/>
      <c r="D2" s="406"/>
      <c r="E2" s="408"/>
      <c r="F2" s="408"/>
      <c r="G2" s="408"/>
      <c r="H2" s="408"/>
      <c r="I2" s="408"/>
      <c r="J2" s="408"/>
      <c r="K2" s="408"/>
      <c r="L2" s="406"/>
      <c r="M2" s="406"/>
      <c r="N2" s="406"/>
      <c r="O2" s="406"/>
      <c r="P2" s="406"/>
      <c r="Q2" s="406"/>
      <c r="R2" s="406"/>
      <c r="S2" s="407"/>
    </row>
    <row r="3" spans="1:19" ht="60.75" thickBot="1" x14ac:dyDescent="0.3">
      <c r="A3" s="22" t="s">
        <v>0</v>
      </c>
      <c r="B3" s="23" t="s">
        <v>1</v>
      </c>
      <c r="C3" s="23" t="s">
        <v>2</v>
      </c>
      <c r="D3" s="23" t="s">
        <v>96</v>
      </c>
      <c r="E3" s="24" t="s">
        <v>147</v>
      </c>
      <c r="F3" s="98" t="s">
        <v>122</v>
      </c>
      <c r="G3" s="26" t="s">
        <v>3</v>
      </c>
      <c r="H3" s="26" t="s">
        <v>4</v>
      </c>
      <c r="I3" s="26" t="s">
        <v>5</v>
      </c>
      <c r="J3" s="26" t="s">
        <v>6</v>
      </c>
      <c r="K3" s="26" t="s">
        <v>7</v>
      </c>
      <c r="L3" s="4" t="s">
        <v>8</v>
      </c>
      <c r="M3" s="5" t="s">
        <v>9</v>
      </c>
      <c r="N3" s="3" t="s">
        <v>10</v>
      </c>
      <c r="O3" s="3" t="s">
        <v>11</v>
      </c>
      <c r="P3" s="3" t="s">
        <v>12</v>
      </c>
      <c r="Q3" s="26" t="s">
        <v>13</v>
      </c>
      <c r="R3" s="27" t="s">
        <v>14</v>
      </c>
      <c r="S3" s="29" t="s">
        <v>66</v>
      </c>
    </row>
    <row r="4" spans="1:19" ht="19.5" thickBot="1" x14ac:dyDescent="0.35">
      <c r="A4" s="31">
        <v>57</v>
      </c>
      <c r="B4" s="303" t="s">
        <v>70</v>
      </c>
      <c r="C4" s="33">
        <v>70</v>
      </c>
      <c r="D4" s="32">
        <f>7*2</f>
        <v>14</v>
      </c>
      <c r="E4" s="166">
        <v>0</v>
      </c>
      <c r="F4" s="248"/>
      <c r="G4" s="8">
        <v>14</v>
      </c>
      <c r="H4" s="8">
        <v>14</v>
      </c>
      <c r="I4" s="8">
        <v>14</v>
      </c>
      <c r="J4" s="8">
        <v>14</v>
      </c>
      <c r="K4" s="8">
        <v>14</v>
      </c>
      <c r="L4" s="8">
        <v>14</v>
      </c>
      <c r="M4" s="8"/>
      <c r="N4" s="8"/>
      <c r="O4" s="8"/>
      <c r="P4" s="8"/>
      <c r="Q4" s="8"/>
      <c r="R4" s="8"/>
      <c r="S4" s="168">
        <v>0</v>
      </c>
    </row>
    <row r="5" spans="1:19" ht="19.5" thickBot="1" x14ac:dyDescent="0.35">
      <c r="A5" s="9">
        <v>58</v>
      </c>
      <c r="B5" s="50" t="s">
        <v>43</v>
      </c>
      <c r="C5" s="34">
        <v>74</v>
      </c>
      <c r="D5" s="32">
        <f>7.4*2</f>
        <v>14.8</v>
      </c>
      <c r="E5" s="166">
        <v>0</v>
      </c>
      <c r="F5" s="99"/>
      <c r="G5" s="13">
        <v>14.8</v>
      </c>
      <c r="H5" s="13">
        <v>14.8</v>
      </c>
      <c r="I5" s="13">
        <v>14.8</v>
      </c>
      <c r="J5" s="13">
        <v>14.8</v>
      </c>
      <c r="K5" s="153" t="s">
        <v>155</v>
      </c>
      <c r="L5" s="13"/>
      <c r="M5" s="13"/>
      <c r="N5" s="13"/>
      <c r="O5" s="13"/>
      <c r="P5" s="13"/>
      <c r="Q5" s="13"/>
      <c r="R5" s="13"/>
      <c r="S5" s="168">
        <v>0</v>
      </c>
    </row>
    <row r="6" spans="1:19" ht="19.5" thickBot="1" x14ac:dyDescent="0.35">
      <c r="A6" s="9">
        <v>59</v>
      </c>
      <c r="B6" s="50" t="s">
        <v>42</v>
      </c>
      <c r="C6" s="34">
        <v>74</v>
      </c>
      <c r="D6" s="32">
        <f>7.4*2</f>
        <v>14.8</v>
      </c>
      <c r="E6" s="166">
        <v>0</v>
      </c>
      <c r="F6" s="99"/>
      <c r="G6" s="13">
        <f>D6</f>
        <v>14.8</v>
      </c>
      <c r="H6" s="13">
        <v>14.8</v>
      </c>
      <c r="I6" s="13">
        <v>14.8</v>
      </c>
      <c r="J6" s="13">
        <v>14.8</v>
      </c>
      <c r="K6" s="13"/>
      <c r="L6" s="13"/>
      <c r="M6" s="13"/>
      <c r="N6" s="13"/>
      <c r="O6" s="13"/>
      <c r="P6" s="13"/>
      <c r="Q6" s="13"/>
      <c r="R6" s="13"/>
      <c r="S6" s="168">
        <f>D6</f>
        <v>14.8</v>
      </c>
    </row>
    <row r="7" spans="1:19" ht="19.5" thickBot="1" x14ac:dyDescent="0.35">
      <c r="A7" s="9">
        <v>60</v>
      </c>
      <c r="B7" s="302" t="s">
        <v>62</v>
      </c>
      <c r="C7" s="105">
        <v>70</v>
      </c>
      <c r="D7" s="96">
        <v>14</v>
      </c>
      <c r="E7" s="120">
        <v>0</v>
      </c>
      <c r="F7" s="100"/>
      <c r="G7" s="13">
        <v>14</v>
      </c>
      <c r="H7" s="13">
        <v>14</v>
      </c>
      <c r="I7" s="13">
        <v>14</v>
      </c>
      <c r="J7" s="13"/>
      <c r="K7" s="13"/>
      <c r="L7" s="13"/>
      <c r="M7" s="13"/>
      <c r="N7" s="13"/>
      <c r="O7" s="13"/>
      <c r="P7" s="11"/>
      <c r="Q7" s="11"/>
      <c r="R7" s="11"/>
      <c r="S7" s="135">
        <f>14*2</f>
        <v>28</v>
      </c>
    </row>
    <row r="8" spans="1:19" ht="19.5" thickBot="1" x14ac:dyDescent="0.35">
      <c r="A8" s="9">
        <v>61</v>
      </c>
      <c r="B8" s="302" t="s">
        <v>41</v>
      </c>
      <c r="C8" s="105">
        <v>70</v>
      </c>
      <c r="D8" s="96">
        <f>7*2</f>
        <v>14</v>
      </c>
      <c r="E8" s="120">
        <v>0</v>
      </c>
      <c r="F8" s="101"/>
      <c r="G8" s="13">
        <v>14</v>
      </c>
      <c r="H8" s="13">
        <v>14</v>
      </c>
      <c r="I8" s="13">
        <v>14</v>
      </c>
      <c r="J8" s="13">
        <v>14</v>
      </c>
      <c r="K8" s="13">
        <v>14</v>
      </c>
      <c r="L8" s="13"/>
      <c r="M8" s="13"/>
      <c r="N8" s="13"/>
      <c r="O8" s="13"/>
      <c r="P8" s="13"/>
      <c r="Q8" s="13"/>
      <c r="R8" s="13"/>
      <c r="S8" s="169">
        <f>D8</f>
        <v>14</v>
      </c>
    </row>
    <row r="9" spans="1:19" ht="19.5" thickBot="1" x14ac:dyDescent="0.35">
      <c r="A9" s="9">
        <v>62</v>
      </c>
      <c r="B9" s="302" t="s">
        <v>32</v>
      </c>
      <c r="C9" s="105">
        <v>74</v>
      </c>
      <c r="D9" s="96">
        <v>14.8</v>
      </c>
      <c r="E9" s="120">
        <v>0</v>
      </c>
      <c r="F9" s="100"/>
      <c r="G9" s="12">
        <v>14.8</v>
      </c>
      <c r="H9" s="12">
        <v>14.8</v>
      </c>
      <c r="I9" s="12">
        <v>14.8</v>
      </c>
      <c r="J9" s="12">
        <v>14.8</v>
      </c>
      <c r="K9" s="12"/>
      <c r="L9" s="12"/>
      <c r="M9" s="12"/>
      <c r="N9" s="12"/>
      <c r="O9" s="14"/>
      <c r="P9" s="14"/>
      <c r="Q9" s="14"/>
      <c r="R9" s="14"/>
      <c r="S9" s="135">
        <f>D9</f>
        <v>14.8</v>
      </c>
    </row>
    <row r="10" spans="1:19" ht="19.5" thickBot="1" x14ac:dyDescent="0.35">
      <c r="A10" s="9">
        <v>63</v>
      </c>
      <c r="B10" s="302" t="s">
        <v>71</v>
      </c>
      <c r="C10" s="105">
        <v>74</v>
      </c>
      <c r="D10" s="96">
        <v>14.8</v>
      </c>
      <c r="E10" s="348">
        <v>0</v>
      </c>
      <c r="G10" s="12">
        <v>14.8</v>
      </c>
      <c r="H10" s="12">
        <v>14.8</v>
      </c>
      <c r="I10" s="12">
        <v>14.8</v>
      </c>
      <c r="J10" s="12">
        <v>14.8</v>
      </c>
      <c r="K10" s="12"/>
      <c r="L10" s="12"/>
      <c r="M10" s="12"/>
      <c r="N10" s="12"/>
      <c r="O10" s="12"/>
      <c r="P10" s="12"/>
      <c r="Q10" s="12"/>
      <c r="R10" s="15"/>
      <c r="S10" s="135">
        <f>(D10*2)-I10</f>
        <v>14.8</v>
      </c>
    </row>
    <row r="11" spans="1:19" ht="19.5" thickBot="1" x14ac:dyDescent="0.35">
      <c r="A11" s="18">
        <v>64</v>
      </c>
      <c r="B11" s="304" t="s">
        <v>33</v>
      </c>
      <c r="C11" s="35">
        <v>64</v>
      </c>
      <c r="D11" s="32">
        <v>12.8</v>
      </c>
      <c r="E11" s="167">
        <v>0</v>
      </c>
      <c r="F11" s="99"/>
      <c r="G11" s="21">
        <v>12.8</v>
      </c>
      <c r="H11" s="21">
        <v>12.8</v>
      </c>
      <c r="I11" s="21">
        <v>12.8</v>
      </c>
      <c r="J11" s="21"/>
      <c r="K11" s="21"/>
      <c r="L11" s="21"/>
      <c r="M11" s="21"/>
      <c r="N11" s="21"/>
      <c r="O11" s="21"/>
      <c r="P11" s="21"/>
      <c r="Q11" s="21"/>
      <c r="R11" s="20"/>
      <c r="S11" s="136">
        <f>D11*2</f>
        <v>25.6</v>
      </c>
    </row>
    <row r="13" spans="1:19" s="1" customFormat="1" ht="15.75" x14ac:dyDescent="0.25">
      <c r="A13" s="1" t="s">
        <v>101</v>
      </c>
      <c r="E13" s="2"/>
    </row>
    <row r="14" spans="1:19" s="1" customFormat="1" ht="15.75" x14ac:dyDescent="0.25">
      <c r="E14" s="2"/>
    </row>
    <row r="15" spans="1:19" s="1" customFormat="1" ht="15.75" x14ac:dyDescent="0.25">
      <c r="A15" s="116" t="s">
        <v>123</v>
      </c>
      <c r="B15" s="116"/>
      <c r="C15" s="116"/>
      <c r="D15" s="116"/>
      <c r="E15" s="117"/>
      <c r="F15" s="116"/>
      <c r="G15" s="116"/>
      <c r="H15" s="116"/>
      <c r="I15" s="116"/>
      <c r="J15" s="116"/>
      <c r="K15" s="116"/>
      <c r="L15" s="116"/>
    </row>
    <row r="16" spans="1:19" s="1" customFormat="1" ht="15.75" x14ac:dyDescent="0.25">
      <c r="E16" s="2"/>
    </row>
    <row r="17" spans="1:22" s="1" customFormat="1" ht="15.75" x14ac:dyDescent="0.25">
      <c r="A17" s="1" t="s">
        <v>100</v>
      </c>
      <c r="E17" s="2"/>
    </row>
    <row r="18" spans="1:22" s="1" customFormat="1" ht="15.75" x14ac:dyDescent="0.25">
      <c r="A18" s="1" t="s">
        <v>124</v>
      </c>
      <c r="E18" s="2"/>
    </row>
    <row r="19" spans="1:22" s="1" customFormat="1" ht="15.75" x14ac:dyDescent="0.25">
      <c r="E19" s="2"/>
    </row>
    <row r="20" spans="1:22" s="1" customFormat="1" ht="15.75" x14ac:dyDescent="0.25">
      <c r="A20" s="1" t="s">
        <v>110</v>
      </c>
      <c r="E20" s="2"/>
    </row>
    <row r="21" spans="1:22" s="1" customFormat="1" ht="15.75" x14ac:dyDescent="0.25">
      <c r="A21" s="1" t="s">
        <v>111</v>
      </c>
      <c r="E21" s="2"/>
    </row>
    <row r="22" spans="1:22" s="1" customFormat="1" ht="15.75" x14ac:dyDescent="0.25">
      <c r="E22" s="2"/>
    </row>
    <row r="23" spans="1:22" s="1" customFormat="1" ht="15.75" x14ac:dyDescent="0.25">
      <c r="E23" s="2"/>
    </row>
    <row r="24" spans="1:22" s="1" customFormat="1" ht="15.75" x14ac:dyDescent="0.25">
      <c r="A24" s="123" t="s">
        <v>112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2"/>
      <c r="U24" s="122"/>
    </row>
    <row r="25" spans="1:22" s="1" customFormat="1" ht="15.75" x14ac:dyDescent="0.25">
      <c r="A25" s="123" t="s">
        <v>113</v>
      </c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2"/>
      <c r="U25" s="122"/>
    </row>
    <row r="26" spans="1:22" s="1" customFormat="1" ht="15.75" x14ac:dyDescent="0.25">
      <c r="A26" s="127" t="s">
        <v>114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1"/>
      <c r="U26" s="121"/>
    </row>
    <row r="27" spans="1:22" s="1" customFormat="1" ht="15.75" x14ac:dyDescent="0.25">
      <c r="A27" s="127" t="s">
        <v>115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1"/>
      <c r="U27" s="121"/>
      <c r="V27" s="121"/>
    </row>
  </sheetData>
  <mergeCells count="1">
    <mergeCell ref="A2:S2"/>
  </mergeCells>
  <pageMargins left="0.7" right="0.7" top="0.75" bottom="0.75" header="0.3" footer="0.3"/>
  <pageSetup scale="61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26"/>
  <sheetViews>
    <sheetView workbookViewId="0">
      <selection activeCell="G4" sqref="G4:S10"/>
    </sheetView>
  </sheetViews>
  <sheetFormatPr defaultRowHeight="15" x14ac:dyDescent="0.25"/>
  <cols>
    <col min="2" max="2" width="22.42578125" customWidth="1"/>
    <col min="7" max="7" width="12" bestFit="1" customWidth="1"/>
    <col min="11" max="11" width="12" bestFit="1" customWidth="1"/>
  </cols>
  <sheetData>
    <row r="1" spans="1:19" ht="15.75" thickBot="1" x14ac:dyDescent="0.3"/>
    <row r="2" spans="1:19" ht="21.75" thickBot="1" x14ac:dyDescent="0.3">
      <c r="A2" s="399" t="s">
        <v>165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  <c r="S2" s="401"/>
    </row>
    <row r="3" spans="1:19" ht="75.75" thickBot="1" x14ac:dyDescent="0.3">
      <c r="A3" s="38" t="s">
        <v>0</v>
      </c>
      <c r="B3" s="39" t="s">
        <v>1</v>
      </c>
      <c r="C3" s="39" t="s">
        <v>2</v>
      </c>
      <c r="D3" s="39" t="s">
        <v>97</v>
      </c>
      <c r="E3" s="40" t="s">
        <v>147</v>
      </c>
      <c r="F3" s="41" t="s">
        <v>91</v>
      </c>
      <c r="G3" s="42" t="s">
        <v>3</v>
      </c>
      <c r="H3" s="42" t="s">
        <v>4</v>
      </c>
      <c r="I3" s="42" t="s">
        <v>5</v>
      </c>
      <c r="J3" s="42" t="s">
        <v>6</v>
      </c>
      <c r="K3" s="42" t="s">
        <v>7</v>
      </c>
      <c r="L3" s="43" t="s">
        <v>8</v>
      </c>
      <c r="M3" s="44" t="s">
        <v>9</v>
      </c>
      <c r="N3" s="42" t="s">
        <v>10</v>
      </c>
      <c r="O3" s="42" t="s">
        <v>11</v>
      </c>
      <c r="P3" s="42" t="s">
        <v>12</v>
      </c>
      <c r="Q3" s="42" t="s">
        <v>13</v>
      </c>
      <c r="R3" s="43" t="s">
        <v>14</v>
      </c>
      <c r="S3" s="45" t="s">
        <v>66</v>
      </c>
    </row>
    <row r="4" spans="1:19" ht="19.5" thickBot="1" x14ac:dyDescent="0.35">
      <c r="A4" s="46">
        <v>65</v>
      </c>
      <c r="B4" s="118" t="s">
        <v>34</v>
      </c>
      <c r="C4" s="119">
        <v>56</v>
      </c>
      <c r="D4" s="115">
        <f>C4*0.2</f>
        <v>11.200000000000001</v>
      </c>
      <c r="E4" s="132">
        <v>0</v>
      </c>
      <c r="F4" s="48"/>
      <c r="G4" s="78">
        <f>D4</f>
        <v>11.200000000000001</v>
      </c>
      <c r="H4" s="78">
        <v>11.2</v>
      </c>
      <c r="I4" s="78">
        <v>11.2</v>
      </c>
      <c r="J4" s="78">
        <f>D4</f>
        <v>11.200000000000001</v>
      </c>
      <c r="L4" s="78"/>
      <c r="M4" s="78"/>
      <c r="N4" s="78"/>
      <c r="O4" s="78"/>
      <c r="P4" s="78"/>
      <c r="Q4" s="78"/>
      <c r="R4" s="78"/>
      <c r="S4" s="128">
        <v>11.2</v>
      </c>
    </row>
    <row r="5" spans="1:19" ht="19.5" thickBot="1" x14ac:dyDescent="0.35">
      <c r="A5" s="49">
        <v>66</v>
      </c>
      <c r="B5" s="50" t="s">
        <v>35</v>
      </c>
      <c r="C5" s="79">
        <v>57</v>
      </c>
      <c r="D5" s="47">
        <f t="shared" ref="D5:D10" si="0">C5*0.2</f>
        <v>11.4</v>
      </c>
      <c r="E5" s="131">
        <v>0</v>
      </c>
      <c r="F5" s="52"/>
      <c r="G5" s="51">
        <v>11.4</v>
      </c>
      <c r="H5" s="51">
        <v>11.4</v>
      </c>
      <c r="I5" s="51">
        <v>11.4</v>
      </c>
      <c r="J5" s="51">
        <v>11.4</v>
      </c>
      <c r="K5" s="51"/>
      <c r="L5" s="51"/>
      <c r="M5" s="51"/>
      <c r="N5" s="51"/>
      <c r="O5" s="51"/>
      <c r="P5" s="51"/>
      <c r="Q5" s="51"/>
      <c r="R5" s="51"/>
      <c r="S5" s="129">
        <f>D5</f>
        <v>11.4</v>
      </c>
    </row>
    <row r="6" spans="1:19" ht="19.5" thickBot="1" x14ac:dyDescent="0.35">
      <c r="A6" s="49" t="s">
        <v>72</v>
      </c>
      <c r="B6" s="255" t="s">
        <v>36</v>
      </c>
      <c r="C6" s="256">
        <v>135</v>
      </c>
      <c r="D6" s="257">
        <f t="shared" si="0"/>
        <v>27</v>
      </c>
      <c r="E6" s="254">
        <v>0</v>
      </c>
      <c r="F6" s="249"/>
      <c r="G6" s="51">
        <v>27</v>
      </c>
      <c r="H6" s="51">
        <v>27</v>
      </c>
      <c r="I6" s="51">
        <v>27</v>
      </c>
      <c r="J6" s="51">
        <v>27</v>
      </c>
      <c r="K6" s="51">
        <v>27</v>
      </c>
      <c r="L6" s="51"/>
      <c r="M6" s="51"/>
      <c r="N6" s="51"/>
      <c r="O6" s="51"/>
      <c r="P6" s="51"/>
      <c r="Q6" s="51"/>
      <c r="R6" s="51"/>
      <c r="S6" s="129">
        <v>0</v>
      </c>
    </row>
    <row r="7" spans="1:19" ht="19.5" thickBot="1" x14ac:dyDescent="0.35">
      <c r="A7" s="49">
        <v>69</v>
      </c>
      <c r="B7" s="50" t="s">
        <v>76</v>
      </c>
      <c r="C7" s="79">
        <v>56</v>
      </c>
      <c r="D7" s="47">
        <f t="shared" si="0"/>
        <v>11.200000000000001</v>
      </c>
      <c r="E7" s="131">
        <v>0</v>
      </c>
      <c r="F7" s="52"/>
      <c r="G7" s="51">
        <v>11.2</v>
      </c>
      <c r="H7" s="51">
        <v>11.2</v>
      </c>
      <c r="I7" s="51">
        <v>11.2</v>
      </c>
      <c r="J7" s="51">
        <f>I7</f>
        <v>11.2</v>
      </c>
      <c r="L7" s="51"/>
      <c r="M7" s="51"/>
      <c r="N7" s="51"/>
      <c r="O7" s="51"/>
      <c r="P7" s="51"/>
      <c r="Q7" s="51"/>
      <c r="R7" s="51"/>
      <c r="S7" s="129">
        <v>11.2</v>
      </c>
    </row>
    <row r="8" spans="1:19" ht="19.5" thickBot="1" x14ac:dyDescent="0.35">
      <c r="A8" s="53">
        <v>70</v>
      </c>
      <c r="B8" s="110" t="s">
        <v>68</v>
      </c>
      <c r="C8" s="111">
        <v>57</v>
      </c>
      <c r="D8" s="115">
        <f t="shared" si="0"/>
        <v>11.4</v>
      </c>
      <c r="E8" s="131">
        <v>0</v>
      </c>
      <c r="F8" s="102"/>
      <c r="G8" s="54">
        <f>D8</f>
        <v>11.4</v>
      </c>
      <c r="H8" s="54">
        <f>D8</f>
        <v>11.4</v>
      </c>
      <c r="I8" s="54"/>
      <c r="J8" s="54"/>
      <c r="K8" s="54"/>
      <c r="L8" s="54"/>
      <c r="M8" s="54"/>
      <c r="N8" s="54"/>
      <c r="O8" s="54"/>
      <c r="P8" s="54"/>
      <c r="Q8" s="54"/>
      <c r="R8" s="54"/>
      <c r="S8" s="129">
        <f>D8*3</f>
        <v>34.200000000000003</v>
      </c>
    </row>
    <row r="9" spans="1:19" ht="19.5" thickBot="1" x14ac:dyDescent="0.35">
      <c r="A9" s="55">
        <v>71</v>
      </c>
      <c r="B9" s="56" t="s">
        <v>40</v>
      </c>
      <c r="C9" s="80">
        <v>57</v>
      </c>
      <c r="D9" s="47">
        <f t="shared" si="0"/>
        <v>11.4</v>
      </c>
      <c r="E9" s="131">
        <v>0</v>
      </c>
      <c r="F9" s="58"/>
      <c r="G9" s="57">
        <v>11.4</v>
      </c>
      <c r="H9" s="57">
        <v>11.4</v>
      </c>
      <c r="I9" s="57">
        <v>11.4</v>
      </c>
      <c r="J9" s="57">
        <f>D9</f>
        <v>11.4</v>
      </c>
      <c r="K9" s="57"/>
      <c r="L9" s="57"/>
      <c r="M9" s="57"/>
      <c r="N9" s="57"/>
      <c r="O9" s="57"/>
      <c r="P9" s="57"/>
      <c r="Q9" s="57"/>
      <c r="R9" s="57"/>
      <c r="S9" s="170">
        <f>D9</f>
        <v>11.4</v>
      </c>
    </row>
    <row r="10" spans="1:19" ht="19.5" thickBot="1" x14ac:dyDescent="0.35">
      <c r="A10" s="59">
        <v>72</v>
      </c>
      <c r="B10" s="60" t="s">
        <v>69</v>
      </c>
      <c r="C10" s="81">
        <v>56</v>
      </c>
      <c r="D10" s="47">
        <f t="shared" si="0"/>
        <v>11.200000000000001</v>
      </c>
      <c r="E10" s="133">
        <v>0</v>
      </c>
      <c r="F10" s="62"/>
      <c r="G10" s="95">
        <f>D10</f>
        <v>11.200000000000001</v>
      </c>
      <c r="H10" s="95">
        <v>11.2</v>
      </c>
      <c r="I10" s="95">
        <v>11.2</v>
      </c>
      <c r="J10" s="95">
        <v>11.2</v>
      </c>
      <c r="K10" s="95">
        <v>11.2</v>
      </c>
      <c r="L10" s="95"/>
      <c r="M10" s="95"/>
      <c r="N10" s="95"/>
      <c r="O10" s="95"/>
      <c r="P10" s="95"/>
      <c r="Q10" s="95"/>
      <c r="R10" s="95"/>
      <c r="S10" s="130">
        <v>0</v>
      </c>
    </row>
    <row r="12" spans="1:19" s="1" customFormat="1" ht="15.75" x14ac:dyDescent="0.25">
      <c r="A12" s="1" t="s">
        <v>101</v>
      </c>
      <c r="E12" s="2"/>
    </row>
    <row r="13" spans="1:19" s="1" customFormat="1" ht="15.75" x14ac:dyDescent="0.25">
      <c r="E13" s="2"/>
    </row>
    <row r="14" spans="1:19" s="1" customFormat="1" ht="15.75" x14ac:dyDescent="0.25">
      <c r="A14" s="116" t="s">
        <v>123</v>
      </c>
      <c r="B14" s="116"/>
      <c r="C14" s="116"/>
      <c r="D14" s="116"/>
      <c r="E14" s="117"/>
      <c r="F14" s="116"/>
      <c r="G14" s="116"/>
      <c r="H14" s="116"/>
      <c r="I14" s="116"/>
      <c r="J14" s="116"/>
      <c r="K14" s="116"/>
      <c r="L14" s="116"/>
    </row>
    <row r="15" spans="1:19" s="1" customFormat="1" ht="15.75" x14ac:dyDescent="0.25">
      <c r="E15" s="2"/>
    </row>
    <row r="16" spans="1:19" s="1" customFormat="1" ht="15.75" x14ac:dyDescent="0.25">
      <c r="A16" s="1" t="s">
        <v>100</v>
      </c>
      <c r="E16" s="2"/>
    </row>
    <row r="17" spans="1:22" s="1" customFormat="1" ht="15.75" x14ac:dyDescent="0.25">
      <c r="A17" s="1" t="s">
        <v>124</v>
      </c>
      <c r="E17" s="2"/>
    </row>
    <row r="18" spans="1:22" s="1" customFormat="1" ht="15.75" x14ac:dyDescent="0.25">
      <c r="E18" s="2"/>
    </row>
    <row r="19" spans="1:22" s="1" customFormat="1" ht="15.75" x14ac:dyDescent="0.25">
      <c r="A19" s="1" t="s">
        <v>110</v>
      </c>
      <c r="E19" s="2"/>
    </row>
    <row r="20" spans="1:22" s="1" customFormat="1" ht="15.75" x14ac:dyDescent="0.25">
      <c r="A20" s="1" t="s">
        <v>111</v>
      </c>
      <c r="E20" s="2"/>
    </row>
    <row r="21" spans="1:22" s="1" customFormat="1" ht="15.75" x14ac:dyDescent="0.25">
      <c r="E21" s="2"/>
    </row>
    <row r="22" spans="1:22" s="1" customFormat="1" ht="15.75" x14ac:dyDescent="0.25">
      <c r="E22" s="2"/>
    </row>
    <row r="23" spans="1:22" s="1" customFormat="1" ht="15.75" x14ac:dyDescent="0.25">
      <c r="A23" s="123" t="s">
        <v>112</v>
      </c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2"/>
      <c r="U23" s="122"/>
    </row>
    <row r="24" spans="1:22" s="1" customFormat="1" ht="15.75" x14ac:dyDescent="0.25">
      <c r="A24" s="123" t="s">
        <v>113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2"/>
      <c r="U24" s="122"/>
    </row>
    <row r="25" spans="1:22" s="1" customFormat="1" ht="15.75" x14ac:dyDescent="0.25">
      <c r="A25" s="127" t="s">
        <v>114</v>
      </c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1"/>
      <c r="U25" s="121"/>
    </row>
    <row r="26" spans="1:22" s="1" customFormat="1" ht="15.75" x14ac:dyDescent="0.25">
      <c r="A26" s="127" t="s">
        <v>115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1"/>
      <c r="U26" s="121"/>
      <c r="V26" s="121"/>
    </row>
  </sheetData>
  <mergeCells count="1">
    <mergeCell ref="A2:S2"/>
  </mergeCells>
  <pageMargins left="0.7" right="0.7" top="0.75" bottom="0.75" header="0.3" footer="0.3"/>
  <pageSetup scale="65" orientation="landscape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27"/>
  <sheetViews>
    <sheetView workbookViewId="0">
      <selection activeCell="G4" sqref="G4:S11"/>
    </sheetView>
  </sheetViews>
  <sheetFormatPr defaultRowHeight="15" x14ac:dyDescent="0.25"/>
  <cols>
    <col min="2" max="2" width="23.28515625" customWidth="1"/>
    <col min="6" max="6" width="9" customWidth="1"/>
  </cols>
  <sheetData>
    <row r="1" spans="1:19" ht="15.75" thickBot="1" x14ac:dyDescent="0.3"/>
    <row r="2" spans="1:19" ht="19.5" thickBot="1" x14ac:dyDescent="0.3">
      <c r="A2" s="396" t="s">
        <v>166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  <c r="Q2" s="397"/>
      <c r="R2" s="397"/>
      <c r="S2" s="398"/>
    </row>
    <row r="3" spans="1:19" ht="75.75" thickBot="1" x14ac:dyDescent="0.3">
      <c r="A3" s="38"/>
      <c r="B3" s="39" t="s">
        <v>1</v>
      </c>
      <c r="C3" s="39" t="s">
        <v>2</v>
      </c>
      <c r="D3" s="39" t="s">
        <v>97</v>
      </c>
      <c r="E3" s="40" t="s">
        <v>147</v>
      </c>
      <c r="F3" s="41" t="s">
        <v>91</v>
      </c>
      <c r="G3" s="42" t="s">
        <v>3</v>
      </c>
      <c r="H3" s="42" t="s">
        <v>4</v>
      </c>
      <c r="I3" s="42" t="s">
        <v>5</v>
      </c>
      <c r="J3" s="42" t="s">
        <v>6</v>
      </c>
      <c r="K3" s="42" t="s">
        <v>7</v>
      </c>
      <c r="L3" s="43" t="s">
        <v>8</v>
      </c>
      <c r="M3" s="44" t="s">
        <v>9</v>
      </c>
      <c r="N3" s="42" t="s">
        <v>10</v>
      </c>
      <c r="O3" s="42" t="s">
        <v>11</v>
      </c>
      <c r="P3" s="42" t="s">
        <v>12</v>
      </c>
      <c r="Q3" s="42" t="s">
        <v>13</v>
      </c>
      <c r="R3" s="43" t="s">
        <v>14</v>
      </c>
      <c r="S3" s="45" t="s">
        <v>66</v>
      </c>
    </row>
    <row r="4" spans="1:19" ht="18.75" x14ac:dyDescent="0.3">
      <c r="A4" s="63">
        <v>73</v>
      </c>
      <c r="B4" s="64" t="s">
        <v>60</v>
      </c>
      <c r="C4" s="64">
        <v>32</v>
      </c>
      <c r="D4" s="65">
        <v>6.4</v>
      </c>
      <c r="E4" s="171">
        <v>0</v>
      </c>
      <c r="F4" s="66"/>
      <c r="G4" s="349">
        <v>6.4</v>
      </c>
      <c r="H4" s="349">
        <v>6.4</v>
      </c>
      <c r="I4" s="349">
        <v>6.4</v>
      </c>
      <c r="J4" s="349">
        <v>6.4</v>
      </c>
      <c r="K4" s="349"/>
      <c r="L4" s="349"/>
      <c r="M4" s="349"/>
      <c r="N4" s="349"/>
      <c r="O4" s="349"/>
      <c r="P4" s="349"/>
      <c r="Q4" s="349"/>
      <c r="R4" s="349"/>
      <c r="S4" s="172">
        <v>6.6</v>
      </c>
    </row>
    <row r="5" spans="1:19" ht="18.75" x14ac:dyDescent="0.3">
      <c r="A5" s="55">
        <v>74</v>
      </c>
      <c r="B5" s="67" t="s">
        <v>37</v>
      </c>
      <c r="C5" s="56">
        <v>33</v>
      </c>
      <c r="D5" s="65">
        <v>6.6</v>
      </c>
      <c r="E5" s="131">
        <v>0</v>
      </c>
      <c r="F5" s="68"/>
      <c r="G5" s="350">
        <v>6.6</v>
      </c>
      <c r="H5" s="350">
        <v>6.6</v>
      </c>
      <c r="I5" s="350">
        <v>6.6</v>
      </c>
      <c r="J5" s="350">
        <v>6.6</v>
      </c>
      <c r="K5" s="350"/>
      <c r="L5" s="350"/>
      <c r="M5" s="350"/>
      <c r="N5" s="350"/>
      <c r="O5" s="350"/>
      <c r="P5" s="350"/>
      <c r="Q5" s="350"/>
      <c r="R5" s="350"/>
      <c r="S5" s="129">
        <f>G5</f>
        <v>6.6</v>
      </c>
    </row>
    <row r="6" spans="1:19" ht="18.75" x14ac:dyDescent="0.3">
      <c r="A6" s="55">
        <v>75</v>
      </c>
      <c r="B6" s="177" t="s">
        <v>65</v>
      </c>
      <c r="C6" s="114">
        <v>33</v>
      </c>
      <c r="D6" s="113">
        <v>6.6</v>
      </c>
      <c r="E6" s="178">
        <v>0</v>
      </c>
      <c r="F6" s="68"/>
      <c r="G6" s="351">
        <v>6.6</v>
      </c>
      <c r="H6" s="351">
        <v>6.6</v>
      </c>
      <c r="I6" s="351">
        <v>6.6</v>
      </c>
      <c r="J6" s="351">
        <v>6.6</v>
      </c>
      <c r="K6" s="351">
        <v>6.6</v>
      </c>
      <c r="L6" s="351"/>
      <c r="M6" s="351"/>
      <c r="N6" s="351"/>
      <c r="O6" s="351"/>
      <c r="P6" s="351"/>
      <c r="Q6" s="351"/>
      <c r="R6" s="351"/>
      <c r="S6" s="179">
        <v>0</v>
      </c>
    </row>
    <row r="7" spans="1:19" ht="18.75" x14ac:dyDescent="0.3">
      <c r="A7" s="55">
        <v>76</v>
      </c>
      <c r="B7" s="114" t="s">
        <v>38</v>
      </c>
      <c r="C7" s="114">
        <v>35</v>
      </c>
      <c r="D7" s="113">
        <v>7</v>
      </c>
      <c r="E7" s="131">
        <v>0</v>
      </c>
      <c r="F7" s="68"/>
      <c r="G7" s="350">
        <v>7</v>
      </c>
      <c r="H7" s="350">
        <v>7</v>
      </c>
      <c r="I7" s="350">
        <v>7</v>
      </c>
      <c r="J7" s="350">
        <v>7</v>
      </c>
      <c r="K7" s="350">
        <v>7</v>
      </c>
      <c r="L7" s="350"/>
      <c r="M7" s="350"/>
      <c r="N7" s="350"/>
      <c r="O7" s="350"/>
      <c r="P7" s="350"/>
      <c r="Q7" s="350"/>
      <c r="R7" s="350"/>
      <c r="S7" s="173">
        <v>0</v>
      </c>
    </row>
    <row r="8" spans="1:19" ht="18.75" x14ac:dyDescent="0.3">
      <c r="A8" s="55">
        <v>77</v>
      </c>
      <c r="B8" s="56" t="s">
        <v>39</v>
      </c>
      <c r="C8" s="56">
        <v>68</v>
      </c>
      <c r="D8" s="65">
        <v>13.6</v>
      </c>
      <c r="E8" s="131">
        <v>0</v>
      </c>
      <c r="F8" s="68"/>
      <c r="G8" s="350">
        <v>13.6</v>
      </c>
      <c r="H8" s="350">
        <v>13.6</v>
      </c>
      <c r="I8" s="350">
        <v>13.6</v>
      </c>
      <c r="J8" s="350">
        <v>13.6</v>
      </c>
      <c r="K8" s="350"/>
      <c r="L8" s="350"/>
      <c r="M8" s="350"/>
      <c r="N8" s="350"/>
      <c r="O8" s="350"/>
      <c r="P8" s="350"/>
      <c r="Q8" s="350"/>
      <c r="R8" s="350"/>
      <c r="S8" s="129">
        <v>13.6</v>
      </c>
    </row>
    <row r="9" spans="1:19" ht="18.75" x14ac:dyDescent="0.3">
      <c r="A9" s="69">
        <v>78</v>
      </c>
      <c r="B9" s="70" t="s">
        <v>80</v>
      </c>
      <c r="C9" s="71">
        <v>33</v>
      </c>
      <c r="D9" s="65">
        <v>6.6</v>
      </c>
      <c r="E9" s="131">
        <v>0</v>
      </c>
      <c r="F9" s="72"/>
      <c r="G9" s="352">
        <v>6.6000000000000005</v>
      </c>
      <c r="H9" s="352">
        <v>6.6000000000000005</v>
      </c>
      <c r="I9" s="352">
        <v>6.6000000000000005</v>
      </c>
      <c r="J9" s="352">
        <v>6.6</v>
      </c>
      <c r="K9" s="352">
        <v>6.6</v>
      </c>
      <c r="L9" s="352">
        <v>6.6</v>
      </c>
      <c r="M9" s="352"/>
      <c r="N9" s="352"/>
      <c r="O9" s="352"/>
      <c r="P9" s="352"/>
      <c r="Q9" s="352"/>
      <c r="R9" s="352"/>
      <c r="S9" s="129">
        <v>0</v>
      </c>
    </row>
    <row r="10" spans="1:19" ht="18.75" x14ac:dyDescent="0.3">
      <c r="A10" s="73">
        <v>79</v>
      </c>
      <c r="B10" s="112" t="s">
        <v>84</v>
      </c>
      <c r="C10" s="112">
        <v>33</v>
      </c>
      <c r="D10" s="113">
        <v>6.6</v>
      </c>
      <c r="E10" s="131">
        <v>0</v>
      </c>
      <c r="F10" s="74"/>
      <c r="G10" s="266">
        <v>6.6</v>
      </c>
      <c r="H10" s="266">
        <v>6.6</v>
      </c>
      <c r="I10" s="266">
        <v>6.6</v>
      </c>
      <c r="J10" s="266">
        <v>6.6</v>
      </c>
      <c r="K10" s="266"/>
      <c r="L10" s="266"/>
      <c r="M10" s="266"/>
      <c r="N10" s="266"/>
      <c r="O10" s="266"/>
      <c r="P10" s="266"/>
      <c r="Q10" s="266"/>
      <c r="R10" s="353"/>
      <c r="S10" s="129">
        <f>D10</f>
        <v>6.6</v>
      </c>
    </row>
    <row r="11" spans="1:19" ht="19.5" thickBot="1" x14ac:dyDescent="0.35">
      <c r="A11" s="75">
        <v>80</v>
      </c>
      <c r="B11" s="76" t="s">
        <v>127</v>
      </c>
      <c r="C11" s="76">
        <v>56</v>
      </c>
      <c r="D11" s="65">
        <v>11.2</v>
      </c>
      <c r="E11" s="133">
        <v>0</v>
      </c>
      <c r="F11" s="77"/>
      <c r="G11" s="354">
        <v>11.2</v>
      </c>
      <c r="H11" s="354"/>
      <c r="I11" s="354"/>
      <c r="J11" s="354"/>
      <c r="K11" s="354"/>
      <c r="L11" s="354"/>
      <c r="M11" s="354"/>
      <c r="N11" s="354"/>
      <c r="O11" s="354"/>
      <c r="P11" s="354"/>
      <c r="Q11" s="354"/>
      <c r="R11" s="354"/>
      <c r="S11" s="130">
        <f>D11*4</f>
        <v>44.8</v>
      </c>
    </row>
    <row r="13" spans="1:19" s="1" customFormat="1" ht="15.75" x14ac:dyDescent="0.25">
      <c r="A13" s="1" t="s">
        <v>101</v>
      </c>
      <c r="E13" s="2"/>
    </row>
    <row r="14" spans="1:19" s="1" customFormat="1" ht="15.75" x14ac:dyDescent="0.25">
      <c r="E14" s="2"/>
    </row>
    <row r="15" spans="1:19" s="1" customFormat="1" ht="15.75" x14ac:dyDescent="0.25">
      <c r="A15" s="116" t="s">
        <v>123</v>
      </c>
      <c r="B15" s="116"/>
      <c r="C15" s="116"/>
      <c r="D15" s="116"/>
      <c r="E15" s="117"/>
      <c r="F15" s="116"/>
      <c r="G15" s="116"/>
      <c r="H15" s="116"/>
      <c r="I15" s="116"/>
      <c r="J15" s="116"/>
      <c r="K15" s="116"/>
      <c r="L15" s="116"/>
    </row>
    <row r="16" spans="1:19" s="1" customFormat="1" ht="15.75" x14ac:dyDescent="0.25">
      <c r="E16" s="2"/>
    </row>
    <row r="17" spans="1:22" s="1" customFormat="1" ht="15.75" x14ac:dyDescent="0.25">
      <c r="A17" s="1" t="s">
        <v>100</v>
      </c>
      <c r="E17" s="2"/>
    </row>
    <row r="18" spans="1:22" s="1" customFormat="1" ht="15.75" x14ac:dyDescent="0.25">
      <c r="A18" s="1" t="s">
        <v>124</v>
      </c>
      <c r="E18" s="2"/>
    </row>
    <row r="19" spans="1:22" s="1" customFormat="1" ht="15.75" x14ac:dyDescent="0.25">
      <c r="E19" s="2"/>
    </row>
    <row r="20" spans="1:22" s="1" customFormat="1" ht="15.75" x14ac:dyDescent="0.25">
      <c r="A20" s="1" t="s">
        <v>110</v>
      </c>
      <c r="E20" s="2"/>
    </row>
    <row r="21" spans="1:22" s="1" customFormat="1" ht="15.75" x14ac:dyDescent="0.25">
      <c r="A21" s="1" t="s">
        <v>111</v>
      </c>
      <c r="E21" s="2"/>
    </row>
    <row r="22" spans="1:22" s="1" customFormat="1" ht="15.75" x14ac:dyDescent="0.25">
      <c r="E22" s="2"/>
    </row>
    <row r="23" spans="1:22" s="1" customFormat="1" ht="15.75" x14ac:dyDescent="0.25">
      <c r="E23" s="2"/>
    </row>
    <row r="24" spans="1:22" s="1" customFormat="1" ht="15.75" x14ac:dyDescent="0.25">
      <c r="A24" s="123" t="s">
        <v>112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2"/>
      <c r="U24" s="122"/>
    </row>
    <row r="25" spans="1:22" s="1" customFormat="1" ht="15.75" x14ac:dyDescent="0.25">
      <c r="A25" s="123" t="s">
        <v>113</v>
      </c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2"/>
      <c r="U25" s="122"/>
    </row>
    <row r="26" spans="1:22" s="1" customFormat="1" ht="15.75" x14ac:dyDescent="0.25">
      <c r="A26" s="127" t="s">
        <v>114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1"/>
      <c r="U26" s="121"/>
    </row>
    <row r="27" spans="1:22" s="1" customFormat="1" ht="15.75" x14ac:dyDescent="0.25">
      <c r="A27" s="127" t="s">
        <v>115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1"/>
      <c r="U27" s="121"/>
      <c r="V27" s="121"/>
    </row>
  </sheetData>
  <mergeCells count="1">
    <mergeCell ref="A2:S2"/>
  </mergeCells>
  <pageMargins left="0.7" right="0.7" top="0.75" bottom="0.75" header="0.3" footer="0.3"/>
  <pageSetup scale="65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7"/>
  <sheetViews>
    <sheetView view="pageBreakPreview" zoomScale="110" zoomScaleNormal="100" zoomScaleSheetLayoutView="110" workbookViewId="0">
      <selection activeCell="I16" sqref="I16"/>
    </sheetView>
  </sheetViews>
  <sheetFormatPr defaultRowHeight="15" x14ac:dyDescent="0.25"/>
  <cols>
    <col min="2" max="2" width="51.28515625" customWidth="1"/>
    <col min="3" max="3" width="16.42578125" customWidth="1"/>
    <col min="4" max="4" width="11" customWidth="1"/>
    <col min="14" max="14" width="14.28515625" customWidth="1"/>
    <col min="15" max="15" width="13" customWidth="1"/>
    <col min="16" max="16" width="12.140625" customWidth="1"/>
  </cols>
  <sheetData>
    <row r="1" spans="1:18" ht="21.75" thickBot="1" x14ac:dyDescent="0.3">
      <c r="A1" s="399" t="s">
        <v>167</v>
      </c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  <c r="R1" s="401"/>
    </row>
    <row r="2" spans="1:18" ht="63" x14ac:dyDescent="0.35">
      <c r="A2" s="305" t="s">
        <v>0</v>
      </c>
      <c r="B2" s="306" t="s">
        <v>1</v>
      </c>
      <c r="C2" s="306" t="s">
        <v>2</v>
      </c>
      <c r="D2" s="307" t="s">
        <v>120</v>
      </c>
      <c r="E2" s="308" t="s">
        <v>149</v>
      </c>
      <c r="F2" s="309" t="s">
        <v>3</v>
      </c>
      <c r="G2" s="309" t="s">
        <v>4</v>
      </c>
      <c r="H2" s="309" t="s">
        <v>5</v>
      </c>
      <c r="I2" s="309" t="s">
        <v>6</v>
      </c>
      <c r="J2" s="309" t="s">
        <v>7</v>
      </c>
      <c r="K2" s="310" t="s">
        <v>8</v>
      </c>
      <c r="L2" s="311" t="s">
        <v>9</v>
      </c>
      <c r="M2" s="309" t="s">
        <v>10</v>
      </c>
      <c r="N2" s="309" t="s">
        <v>11</v>
      </c>
      <c r="O2" s="309" t="s">
        <v>12</v>
      </c>
      <c r="P2" s="309" t="s">
        <v>13</v>
      </c>
      <c r="Q2" s="310" t="s">
        <v>14</v>
      </c>
      <c r="R2" s="312" t="s">
        <v>66</v>
      </c>
    </row>
    <row r="3" spans="1:18" ht="33.75" customHeight="1" x14ac:dyDescent="0.25">
      <c r="A3" s="274">
        <v>1</v>
      </c>
      <c r="B3" s="313" t="s">
        <v>117</v>
      </c>
      <c r="C3" s="275">
        <v>45</v>
      </c>
      <c r="D3" s="314">
        <v>9</v>
      </c>
      <c r="E3" s="284">
        <v>9</v>
      </c>
      <c r="F3" s="315">
        <v>9</v>
      </c>
      <c r="G3" s="315">
        <v>9</v>
      </c>
      <c r="H3" s="315">
        <v>9</v>
      </c>
      <c r="I3" s="315">
        <v>9</v>
      </c>
      <c r="J3" s="315">
        <v>5</v>
      </c>
      <c r="K3" s="315"/>
      <c r="L3" s="315"/>
      <c r="M3" s="315"/>
      <c r="N3" s="315"/>
      <c r="O3" s="315"/>
      <c r="P3" s="315"/>
      <c r="Q3" s="315"/>
      <c r="R3" s="316">
        <v>4</v>
      </c>
    </row>
    <row r="4" spans="1:18" ht="22.5" customHeight="1" x14ac:dyDescent="0.35">
      <c r="A4" s="274">
        <v>2</v>
      </c>
      <c r="B4" s="313" t="s">
        <v>93</v>
      </c>
      <c r="C4" s="317">
        <v>323</v>
      </c>
      <c r="D4" s="318">
        <f>C4*0.2</f>
        <v>64.600000000000009</v>
      </c>
      <c r="E4" s="319">
        <v>0</v>
      </c>
      <c r="F4" s="320">
        <v>64.599999999999994</v>
      </c>
      <c r="G4" s="320">
        <v>64.599999999999994</v>
      </c>
      <c r="H4" s="320">
        <v>64.599999999999994</v>
      </c>
      <c r="I4" s="320">
        <v>64.599999999999994</v>
      </c>
      <c r="J4" s="320">
        <v>64.599999999999994</v>
      </c>
      <c r="K4" s="320">
        <v>64.599999999999994</v>
      </c>
      <c r="L4" s="320">
        <v>64.599999999999994</v>
      </c>
      <c r="M4" s="320">
        <v>64.599999999999994</v>
      </c>
      <c r="N4" s="320">
        <v>64.599999999999994</v>
      </c>
      <c r="O4" s="320">
        <v>64.599999999999994</v>
      </c>
      <c r="P4" s="320">
        <v>64.599999999999994</v>
      </c>
      <c r="Q4" s="320">
        <v>64.599999999999994</v>
      </c>
      <c r="R4" s="321">
        <v>0</v>
      </c>
    </row>
    <row r="5" spans="1:18" ht="20.25" customHeight="1" x14ac:dyDescent="0.35">
      <c r="A5" s="274">
        <v>3</v>
      </c>
      <c r="B5" s="313" t="s">
        <v>94</v>
      </c>
      <c r="C5" s="317">
        <v>85</v>
      </c>
      <c r="D5" s="322">
        <v>17</v>
      </c>
      <c r="E5" s="319">
        <v>0</v>
      </c>
      <c r="F5" s="323">
        <v>17</v>
      </c>
      <c r="G5" s="323"/>
      <c r="H5" s="323"/>
      <c r="I5" s="323"/>
      <c r="J5" s="323"/>
      <c r="K5" s="323"/>
      <c r="L5" s="323"/>
      <c r="M5" s="323"/>
      <c r="N5" s="323"/>
      <c r="O5" s="323"/>
      <c r="P5" s="323"/>
      <c r="Q5" s="323"/>
      <c r="R5" s="324">
        <f>17*2</f>
        <v>34</v>
      </c>
    </row>
    <row r="6" spans="1:18" ht="24" customHeight="1" x14ac:dyDescent="0.35">
      <c r="A6" s="274">
        <v>4</v>
      </c>
      <c r="B6" s="325" t="s">
        <v>104</v>
      </c>
      <c r="C6" s="317">
        <v>17</v>
      </c>
      <c r="D6" s="322"/>
      <c r="E6" s="326"/>
      <c r="F6" s="327"/>
      <c r="G6" s="327"/>
      <c r="H6" s="327"/>
      <c r="I6" s="327"/>
      <c r="J6" s="327"/>
      <c r="K6" s="327"/>
      <c r="L6" s="327"/>
      <c r="M6" s="327"/>
      <c r="N6" s="327"/>
      <c r="O6" s="327"/>
      <c r="P6" s="327"/>
      <c r="Q6" s="327"/>
      <c r="R6" s="328"/>
    </row>
    <row r="7" spans="1:18" ht="25.5" customHeight="1" x14ac:dyDescent="0.35">
      <c r="A7" s="274">
        <v>5</v>
      </c>
      <c r="B7" s="325" t="s">
        <v>105</v>
      </c>
      <c r="C7" s="317" t="s">
        <v>107</v>
      </c>
      <c r="D7" s="322"/>
      <c r="E7" s="326"/>
      <c r="F7" s="327"/>
      <c r="G7" s="327"/>
      <c r="H7" s="327"/>
      <c r="I7" s="327"/>
      <c r="J7" s="327"/>
      <c r="K7" s="327"/>
      <c r="L7" s="327"/>
      <c r="M7" s="327"/>
      <c r="N7" s="327"/>
      <c r="O7" s="327"/>
      <c r="P7" s="327"/>
      <c r="Q7" s="327"/>
      <c r="R7" s="328"/>
    </row>
    <row r="8" spans="1:18" ht="21" customHeight="1" x14ac:dyDescent="0.35">
      <c r="A8" s="274">
        <v>6</v>
      </c>
      <c r="B8" s="325" t="s">
        <v>106</v>
      </c>
      <c r="C8" s="317">
        <v>118</v>
      </c>
      <c r="D8" s="322"/>
      <c r="E8" s="326"/>
      <c r="F8" s="327"/>
      <c r="G8" s="327"/>
      <c r="H8" s="327"/>
      <c r="I8" s="327"/>
      <c r="J8" s="327"/>
      <c r="K8" s="327"/>
      <c r="L8" s="327"/>
      <c r="M8" s="327"/>
      <c r="N8" s="327"/>
      <c r="O8" s="327"/>
      <c r="P8" s="327"/>
      <c r="Q8" s="327"/>
      <c r="R8" s="328"/>
    </row>
    <row r="9" spans="1:18" ht="24.75" customHeight="1" x14ac:dyDescent="0.35">
      <c r="A9" s="274">
        <v>7</v>
      </c>
      <c r="B9" s="325" t="s">
        <v>108</v>
      </c>
      <c r="C9" s="317" t="s">
        <v>107</v>
      </c>
      <c r="D9" s="322"/>
      <c r="E9" s="326"/>
      <c r="F9" s="327"/>
      <c r="G9" s="327"/>
      <c r="H9" s="327"/>
      <c r="I9" s="327"/>
      <c r="J9" s="327"/>
      <c r="K9" s="327"/>
      <c r="L9" s="327"/>
      <c r="M9" s="327"/>
      <c r="N9" s="327"/>
      <c r="O9" s="327"/>
      <c r="P9" s="327"/>
      <c r="Q9" s="327"/>
      <c r="R9" s="328"/>
    </row>
    <row r="10" spans="1:18" ht="25.5" customHeight="1" x14ac:dyDescent="0.35">
      <c r="A10" s="411" t="s">
        <v>95</v>
      </c>
      <c r="B10" s="411"/>
      <c r="C10" s="409"/>
      <c r="D10" s="410"/>
      <c r="E10" s="410"/>
      <c r="F10" s="410"/>
      <c r="G10" s="410"/>
      <c r="H10" s="410"/>
      <c r="I10" s="410"/>
      <c r="J10" s="410"/>
      <c r="K10" s="410"/>
      <c r="L10" s="410"/>
      <c r="M10" s="410"/>
      <c r="N10" s="410"/>
      <c r="O10" s="410"/>
      <c r="P10" s="410"/>
      <c r="Q10" s="410"/>
      <c r="R10" s="329">
        <f>SUM(R3:R9)</f>
        <v>38</v>
      </c>
    </row>
    <row r="14" spans="1:18" x14ac:dyDescent="0.25">
      <c r="P14" s="103"/>
    </row>
    <row r="17" spans="7:7" x14ac:dyDescent="0.25">
      <c r="G17" t="s">
        <v>130</v>
      </c>
    </row>
  </sheetData>
  <mergeCells count="3">
    <mergeCell ref="A1:R1"/>
    <mergeCell ref="C10:Q10"/>
    <mergeCell ref="A10:B10"/>
  </mergeCells>
  <pageMargins left="0.7" right="0.7" top="0.75" bottom="0.75" header="0.3" footer="0.3"/>
  <pageSetup scale="51" fitToHeight="0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G76"/>
  <sheetViews>
    <sheetView topLeftCell="A58" zoomScaleNormal="100" zoomScaleSheetLayoutView="80" workbookViewId="0">
      <selection activeCell="P14" sqref="P14"/>
    </sheetView>
  </sheetViews>
  <sheetFormatPr defaultRowHeight="15" x14ac:dyDescent="0.25"/>
  <cols>
    <col min="1" max="1" width="11.140625" customWidth="1"/>
    <col min="2" max="2" width="47.28515625" customWidth="1"/>
    <col min="3" max="3" width="18.28515625" customWidth="1"/>
    <col min="5" max="5" width="10.7109375" customWidth="1"/>
    <col min="6" max="6" width="34.85546875" style="137" customWidth="1"/>
  </cols>
  <sheetData>
    <row r="1" spans="1:7" ht="153" customHeight="1" x14ac:dyDescent="0.25">
      <c r="A1" s="416" t="s">
        <v>135</v>
      </c>
      <c r="B1" s="416"/>
      <c r="C1" s="416"/>
      <c r="D1" s="416"/>
      <c r="E1" s="416"/>
      <c r="F1" s="416"/>
    </row>
    <row r="2" spans="1:7" ht="57.75" customHeight="1" x14ac:dyDescent="0.35">
      <c r="A2" s="417" t="s">
        <v>132</v>
      </c>
      <c r="B2" s="418"/>
      <c r="C2" s="278">
        <v>66418.720000000001</v>
      </c>
      <c r="D2" s="414" t="s">
        <v>133</v>
      </c>
      <c r="E2" s="415"/>
      <c r="F2" s="280" t="s">
        <v>141</v>
      </c>
    </row>
    <row r="3" spans="1:7" ht="75" customHeight="1" x14ac:dyDescent="0.25">
      <c r="A3" s="276" t="s">
        <v>136</v>
      </c>
      <c r="B3" s="274" t="s">
        <v>1</v>
      </c>
      <c r="C3" s="275" t="s">
        <v>134</v>
      </c>
      <c r="D3" s="414" t="s">
        <v>131</v>
      </c>
      <c r="E3" s="415"/>
      <c r="F3" s="281" t="s">
        <v>140</v>
      </c>
    </row>
    <row r="4" spans="1:7" ht="27" customHeight="1" x14ac:dyDescent="0.35">
      <c r="A4" s="276">
        <v>1</v>
      </c>
      <c r="B4" s="276" t="s">
        <v>16</v>
      </c>
      <c r="C4" s="276">
        <v>74</v>
      </c>
      <c r="D4" s="419">
        <v>949.230237597415</v>
      </c>
      <c r="E4" s="420"/>
      <c r="F4" s="282"/>
    </row>
    <row r="5" spans="1:7" ht="33" customHeight="1" x14ac:dyDescent="0.35">
      <c r="A5" s="276">
        <v>2</v>
      </c>
      <c r="B5" s="276" t="s">
        <v>81</v>
      </c>
      <c r="C5" s="276">
        <v>74</v>
      </c>
      <c r="D5" s="419">
        <v>950.230237597415</v>
      </c>
      <c r="E5" s="420"/>
      <c r="F5" s="282"/>
      <c r="G5" t="s">
        <v>137</v>
      </c>
    </row>
    <row r="6" spans="1:7" ht="30.75" customHeight="1" x14ac:dyDescent="0.35">
      <c r="A6" s="276">
        <v>3</v>
      </c>
      <c r="B6" s="276" t="s">
        <v>59</v>
      </c>
      <c r="C6" s="276">
        <v>74</v>
      </c>
      <c r="D6" s="419">
        <v>951.230237597415</v>
      </c>
      <c r="E6" s="420"/>
      <c r="F6" s="282"/>
    </row>
    <row r="7" spans="1:7" ht="34.5" customHeight="1" x14ac:dyDescent="0.35">
      <c r="A7" s="277"/>
      <c r="B7" s="276" t="s">
        <v>61</v>
      </c>
      <c r="C7" s="276">
        <v>126</v>
      </c>
      <c r="D7" s="419">
        <v>952.230237597415</v>
      </c>
      <c r="E7" s="420"/>
      <c r="F7" s="282"/>
    </row>
    <row r="8" spans="1:7" ht="21" x14ac:dyDescent="0.35">
      <c r="A8" s="276">
        <v>6</v>
      </c>
      <c r="B8" s="276" t="s">
        <v>99</v>
      </c>
      <c r="C8" s="276">
        <v>74</v>
      </c>
      <c r="D8" s="420">
        <v>150</v>
      </c>
      <c r="E8" s="424"/>
      <c r="F8" s="283"/>
      <c r="G8" t="s">
        <v>137</v>
      </c>
    </row>
    <row r="9" spans="1:7" ht="39.75" customHeight="1" x14ac:dyDescent="0.35">
      <c r="A9" s="276">
        <v>7</v>
      </c>
      <c r="B9" s="276" t="s">
        <v>67</v>
      </c>
      <c r="C9" s="276">
        <v>74</v>
      </c>
      <c r="D9" s="419">
        <v>953.230237597415</v>
      </c>
      <c r="E9" s="420"/>
      <c r="F9" s="282"/>
    </row>
    <row r="10" spans="1:7" ht="39.75" customHeight="1" x14ac:dyDescent="0.35">
      <c r="A10" s="276">
        <v>8</v>
      </c>
      <c r="B10" s="276" t="s">
        <v>58</v>
      </c>
      <c r="C10" s="276">
        <v>74</v>
      </c>
      <c r="D10" s="419">
        <v>949.230237597415</v>
      </c>
      <c r="E10" s="420"/>
      <c r="F10" s="282"/>
    </row>
    <row r="11" spans="1:7" ht="39.75" customHeight="1" x14ac:dyDescent="0.35">
      <c r="A11" s="276">
        <v>9</v>
      </c>
      <c r="B11" s="276" t="s">
        <v>17</v>
      </c>
      <c r="C11" s="276">
        <v>57</v>
      </c>
      <c r="D11" s="419">
        <v>734.60977760881963</v>
      </c>
      <c r="E11" s="420"/>
      <c r="F11" s="282"/>
    </row>
    <row r="12" spans="1:7" ht="35.25" customHeight="1" x14ac:dyDescent="0.35">
      <c r="A12" s="276">
        <v>10</v>
      </c>
      <c r="B12" s="276" t="s">
        <v>57</v>
      </c>
      <c r="C12" s="276">
        <v>87</v>
      </c>
      <c r="D12" s="419">
        <v>1113.3517658239878</v>
      </c>
      <c r="E12" s="420"/>
      <c r="F12" s="282"/>
    </row>
    <row r="13" spans="1:7" ht="43.5" customHeight="1" x14ac:dyDescent="0.35">
      <c r="A13" s="276">
        <v>11</v>
      </c>
      <c r="B13" s="276" t="s">
        <v>18</v>
      </c>
      <c r="C13" s="276">
        <v>86</v>
      </c>
      <c r="D13" s="419">
        <v>1100.7270328834823</v>
      </c>
      <c r="E13" s="420"/>
      <c r="F13" s="282"/>
    </row>
    <row r="14" spans="1:7" ht="47.25" customHeight="1" x14ac:dyDescent="0.35">
      <c r="A14" s="276">
        <v>12</v>
      </c>
      <c r="B14" s="276" t="s">
        <v>118</v>
      </c>
      <c r="C14" s="276">
        <v>57</v>
      </c>
      <c r="D14" s="419">
        <v>734.60977760881963</v>
      </c>
      <c r="E14" s="420"/>
      <c r="F14" s="282"/>
    </row>
    <row r="15" spans="1:7" ht="41.25" customHeight="1" x14ac:dyDescent="0.35">
      <c r="A15" s="276">
        <v>13</v>
      </c>
      <c r="B15" s="276" t="s">
        <v>116</v>
      </c>
      <c r="C15" s="276">
        <v>57</v>
      </c>
      <c r="D15" s="419">
        <v>734.60977760881963</v>
      </c>
      <c r="E15" s="420"/>
      <c r="F15" s="282"/>
    </row>
    <row r="16" spans="1:7" ht="36.75" customHeight="1" x14ac:dyDescent="0.35">
      <c r="A16" s="276">
        <v>14</v>
      </c>
      <c r="B16" s="276" t="s">
        <v>56</v>
      </c>
      <c r="C16" s="276">
        <v>87</v>
      </c>
      <c r="D16" s="419">
        <v>1113.3517658239878</v>
      </c>
      <c r="E16" s="420"/>
      <c r="F16" s="282"/>
      <c r="G16" t="s">
        <v>137</v>
      </c>
    </row>
    <row r="17" spans="1:7" ht="39.75" customHeight="1" x14ac:dyDescent="0.35">
      <c r="A17" s="276">
        <v>15</v>
      </c>
      <c r="B17" s="276" t="s">
        <v>19</v>
      </c>
      <c r="C17" s="276">
        <v>86</v>
      </c>
      <c r="D17" s="419">
        <v>1100.7270328834823</v>
      </c>
      <c r="E17" s="420"/>
      <c r="F17" s="282"/>
    </row>
    <row r="18" spans="1:7" ht="54" customHeight="1" x14ac:dyDescent="0.35">
      <c r="A18" s="276">
        <v>16</v>
      </c>
      <c r="B18" s="276" t="s">
        <v>82</v>
      </c>
      <c r="C18" s="276">
        <v>57</v>
      </c>
      <c r="D18" s="419">
        <v>734.60977760881963</v>
      </c>
      <c r="E18" s="420"/>
      <c r="F18" s="282" t="s">
        <v>144</v>
      </c>
      <c r="G18" t="s">
        <v>143</v>
      </c>
    </row>
    <row r="19" spans="1:7" ht="36.75" customHeight="1" x14ac:dyDescent="0.35">
      <c r="A19" s="276">
        <v>17</v>
      </c>
      <c r="B19" s="276" t="s">
        <v>79</v>
      </c>
      <c r="C19" s="276">
        <v>70</v>
      </c>
      <c r="D19" s="419">
        <v>898.7313058353925</v>
      </c>
      <c r="E19" s="420"/>
      <c r="F19" s="282"/>
      <c r="G19" t="s">
        <v>137</v>
      </c>
    </row>
    <row r="20" spans="1:7" ht="35.25" customHeight="1" x14ac:dyDescent="0.35">
      <c r="A20" s="276">
        <v>18</v>
      </c>
      <c r="B20" s="276" t="s">
        <v>20</v>
      </c>
      <c r="C20" s="276">
        <v>74</v>
      </c>
      <c r="D20" s="419">
        <v>949.230237597415</v>
      </c>
      <c r="E20" s="420"/>
      <c r="F20" s="282"/>
    </row>
    <row r="21" spans="1:7" ht="38.25" customHeight="1" x14ac:dyDescent="0.35">
      <c r="A21" s="276">
        <v>19</v>
      </c>
      <c r="B21" s="276" t="s">
        <v>55</v>
      </c>
      <c r="C21" s="276">
        <v>74</v>
      </c>
      <c r="D21" s="419">
        <v>949.230237597415</v>
      </c>
      <c r="E21" s="420"/>
      <c r="F21" s="282"/>
      <c r="G21" t="s">
        <v>137</v>
      </c>
    </row>
    <row r="22" spans="1:7" ht="39" customHeight="1" x14ac:dyDescent="0.35">
      <c r="A22" s="276">
        <v>20</v>
      </c>
      <c r="B22" s="276" t="s">
        <v>54</v>
      </c>
      <c r="C22" s="276">
        <v>74</v>
      </c>
      <c r="D22" s="419">
        <v>949.230237597415</v>
      </c>
      <c r="E22" s="420"/>
      <c r="F22" s="282"/>
    </row>
    <row r="23" spans="1:7" ht="39.75" customHeight="1" x14ac:dyDescent="0.35">
      <c r="A23" s="276">
        <v>21</v>
      </c>
      <c r="B23" s="276" t="s">
        <v>86</v>
      </c>
      <c r="C23" s="276">
        <v>70</v>
      </c>
      <c r="D23" s="419">
        <v>898.7313058353925</v>
      </c>
      <c r="E23" s="420"/>
      <c r="F23" s="282"/>
      <c r="G23" t="s">
        <v>139</v>
      </c>
    </row>
    <row r="24" spans="1:7" ht="39" customHeight="1" x14ac:dyDescent="0.35">
      <c r="A24" s="276">
        <v>22</v>
      </c>
      <c r="B24" s="276" t="s">
        <v>21</v>
      </c>
      <c r="C24" s="276">
        <v>74</v>
      </c>
      <c r="D24" s="419">
        <v>949.230237597415</v>
      </c>
      <c r="E24" s="420"/>
      <c r="F24" s="282"/>
    </row>
    <row r="25" spans="1:7" ht="44.25" customHeight="1" x14ac:dyDescent="0.35">
      <c r="A25" s="276">
        <v>23</v>
      </c>
      <c r="B25" s="276" t="s">
        <v>53</v>
      </c>
      <c r="C25" s="276">
        <v>70</v>
      </c>
      <c r="D25" s="419">
        <v>898.7313058353925</v>
      </c>
      <c r="E25" s="420"/>
      <c r="F25" s="282"/>
    </row>
    <row r="26" spans="1:7" ht="42" customHeight="1" x14ac:dyDescent="0.35">
      <c r="A26" s="276">
        <v>24</v>
      </c>
      <c r="B26" s="276" t="s">
        <v>87</v>
      </c>
      <c r="C26" s="276">
        <v>70</v>
      </c>
      <c r="D26" s="419">
        <v>898.7313058353925</v>
      </c>
      <c r="E26" s="420"/>
      <c r="F26" s="282"/>
      <c r="G26" t="s">
        <v>137</v>
      </c>
    </row>
    <row r="27" spans="1:7" ht="39" customHeight="1" x14ac:dyDescent="0.35">
      <c r="A27" s="276">
        <v>25</v>
      </c>
      <c r="B27" s="276" t="s">
        <v>22</v>
      </c>
      <c r="C27" s="276">
        <v>57</v>
      </c>
      <c r="D27" s="419">
        <v>734.60977760881963</v>
      </c>
      <c r="E27" s="420"/>
      <c r="F27" s="282"/>
    </row>
    <row r="28" spans="1:7" ht="43.5" customHeight="1" x14ac:dyDescent="0.35">
      <c r="A28" s="276">
        <v>26</v>
      </c>
      <c r="B28" s="276" t="s">
        <v>63</v>
      </c>
      <c r="C28" s="276">
        <v>86</v>
      </c>
      <c r="D28" s="419">
        <v>1100.7270328834823</v>
      </c>
      <c r="E28" s="420"/>
      <c r="F28" s="282"/>
    </row>
    <row r="29" spans="1:7" ht="40.5" customHeight="1" x14ac:dyDescent="0.35">
      <c r="A29" s="276">
        <v>27</v>
      </c>
      <c r="B29" s="276" t="s">
        <v>23</v>
      </c>
      <c r="C29" s="276">
        <v>91</v>
      </c>
      <c r="D29" s="419">
        <v>1163.8506975860103</v>
      </c>
      <c r="E29" s="420"/>
      <c r="F29" s="282"/>
      <c r="G29" t="s">
        <v>137</v>
      </c>
    </row>
    <row r="30" spans="1:7" ht="43.5" customHeight="1" x14ac:dyDescent="0.35">
      <c r="A30" s="276" t="s">
        <v>73</v>
      </c>
      <c r="B30" s="276" t="s">
        <v>78</v>
      </c>
      <c r="C30" s="276">
        <v>107</v>
      </c>
      <c r="D30" s="419">
        <v>1365.8464246341</v>
      </c>
      <c r="E30" s="420"/>
      <c r="F30" s="282"/>
    </row>
    <row r="31" spans="1:7" ht="43.5" customHeight="1" x14ac:dyDescent="0.35">
      <c r="A31" s="276">
        <v>30</v>
      </c>
      <c r="B31" s="276" t="s">
        <v>24</v>
      </c>
      <c r="C31" s="276">
        <v>87</v>
      </c>
      <c r="D31" s="419">
        <v>1113.3517658239878</v>
      </c>
      <c r="E31" s="420"/>
      <c r="F31" s="282"/>
      <c r="G31" t="s">
        <v>138</v>
      </c>
    </row>
    <row r="32" spans="1:7" ht="42.75" customHeight="1" x14ac:dyDescent="0.35">
      <c r="A32" s="276">
        <v>31</v>
      </c>
      <c r="B32" s="276" t="s">
        <v>25</v>
      </c>
      <c r="C32" s="276">
        <v>86</v>
      </c>
      <c r="D32" s="419">
        <v>1100.7270328834823</v>
      </c>
      <c r="E32" s="420"/>
      <c r="F32" s="282"/>
    </row>
    <row r="33" spans="1:7" ht="43.5" customHeight="1" x14ac:dyDescent="0.35">
      <c r="A33" s="276">
        <v>32</v>
      </c>
      <c r="B33" s="276" t="s">
        <v>75</v>
      </c>
      <c r="C33" s="276">
        <v>57</v>
      </c>
      <c r="D33" s="419">
        <v>734.60977760881963</v>
      </c>
      <c r="E33" s="420"/>
      <c r="F33" s="282"/>
    </row>
    <row r="34" spans="1:7" ht="40.5" customHeight="1" x14ac:dyDescent="0.35">
      <c r="A34" s="276">
        <v>33</v>
      </c>
      <c r="B34" s="276" t="s">
        <v>52</v>
      </c>
      <c r="C34" s="276">
        <v>70</v>
      </c>
      <c r="D34" s="419">
        <v>898.7313058353925</v>
      </c>
      <c r="E34" s="420"/>
      <c r="F34" s="282"/>
    </row>
    <row r="35" spans="1:7" ht="40.5" customHeight="1" x14ac:dyDescent="0.35">
      <c r="A35" s="276">
        <v>34</v>
      </c>
      <c r="B35" s="276" t="s">
        <v>51</v>
      </c>
      <c r="C35" s="276">
        <v>70</v>
      </c>
      <c r="D35" s="419">
        <v>898.7313058353925</v>
      </c>
      <c r="E35" s="420"/>
      <c r="F35" s="282"/>
    </row>
    <row r="36" spans="1:7" ht="44.25" customHeight="1" x14ac:dyDescent="0.35">
      <c r="A36" s="276">
        <v>35</v>
      </c>
      <c r="B36" s="276" t="s">
        <v>103</v>
      </c>
      <c r="C36" s="276">
        <v>74</v>
      </c>
      <c r="D36" s="419">
        <v>949.230237597415</v>
      </c>
      <c r="E36" s="420"/>
      <c r="F36" s="282"/>
    </row>
    <row r="37" spans="1:7" ht="45.75" customHeight="1" x14ac:dyDescent="0.35">
      <c r="A37" s="276">
        <v>36</v>
      </c>
      <c r="B37" s="276" t="s">
        <v>50</v>
      </c>
      <c r="C37" s="276">
        <v>65</v>
      </c>
      <c r="D37" s="419">
        <v>835.6076411328645</v>
      </c>
      <c r="E37" s="420"/>
      <c r="F37" s="282"/>
      <c r="G37" t="s">
        <v>137</v>
      </c>
    </row>
    <row r="38" spans="1:7" ht="41.25" customHeight="1" x14ac:dyDescent="0.35">
      <c r="A38" s="276">
        <v>37</v>
      </c>
      <c r="B38" s="276" t="s">
        <v>26</v>
      </c>
      <c r="C38" s="276">
        <v>70</v>
      </c>
      <c r="D38" s="419">
        <v>898.7313058353925</v>
      </c>
      <c r="E38" s="420"/>
      <c r="F38" s="282"/>
      <c r="G38" t="s">
        <v>137</v>
      </c>
    </row>
    <row r="39" spans="1:7" ht="42" customHeight="1" x14ac:dyDescent="0.35">
      <c r="A39" s="276">
        <v>38</v>
      </c>
      <c r="B39" s="276" t="s">
        <v>49</v>
      </c>
      <c r="C39" s="276">
        <v>74</v>
      </c>
      <c r="D39" s="419">
        <v>949.230237597415</v>
      </c>
      <c r="E39" s="420"/>
      <c r="F39" s="282"/>
    </row>
    <row r="40" spans="1:7" ht="43.5" customHeight="1" x14ac:dyDescent="0.35">
      <c r="A40" s="276">
        <v>39</v>
      </c>
      <c r="B40" s="276" t="s">
        <v>27</v>
      </c>
      <c r="C40" s="276">
        <v>74</v>
      </c>
      <c r="D40" s="419">
        <v>949.230237597415</v>
      </c>
      <c r="E40" s="420"/>
      <c r="F40" s="282"/>
      <c r="G40" t="s">
        <v>137</v>
      </c>
    </row>
    <row r="41" spans="1:7" ht="41.25" customHeight="1" x14ac:dyDescent="0.35">
      <c r="A41" s="276">
        <v>40</v>
      </c>
      <c r="B41" s="276" t="s">
        <v>128</v>
      </c>
      <c r="C41" s="276">
        <v>65</v>
      </c>
      <c r="D41" s="419">
        <v>835.6076411328645</v>
      </c>
      <c r="E41" s="420"/>
      <c r="F41" s="282"/>
    </row>
    <row r="42" spans="1:7" ht="42.75" customHeight="1" x14ac:dyDescent="0.35">
      <c r="A42" s="276">
        <v>41</v>
      </c>
      <c r="B42" s="276" t="s">
        <v>83</v>
      </c>
      <c r="C42" s="276">
        <v>52</v>
      </c>
      <c r="D42" s="419">
        <v>671.48611290629162</v>
      </c>
      <c r="E42" s="420"/>
      <c r="F42" s="282"/>
    </row>
    <row r="43" spans="1:7" ht="41.25" customHeight="1" x14ac:dyDescent="0.35">
      <c r="A43" s="276">
        <v>42</v>
      </c>
      <c r="B43" s="276" t="s">
        <v>129</v>
      </c>
      <c r="C43" s="276">
        <v>62</v>
      </c>
      <c r="D43" s="419">
        <v>797.73344231134763</v>
      </c>
      <c r="E43" s="420"/>
      <c r="F43" s="282"/>
      <c r="G43" t="s">
        <v>137</v>
      </c>
    </row>
    <row r="44" spans="1:7" ht="41.25" customHeight="1" x14ac:dyDescent="0.35">
      <c r="A44" s="276">
        <v>43</v>
      </c>
      <c r="B44" s="276" t="s">
        <v>88</v>
      </c>
      <c r="C44" s="276">
        <v>87</v>
      </c>
      <c r="D44" s="419">
        <v>1113.3517658239878</v>
      </c>
      <c r="E44" s="420"/>
      <c r="F44" s="282"/>
    </row>
    <row r="45" spans="1:7" ht="42" customHeight="1" x14ac:dyDescent="0.35">
      <c r="A45" s="276">
        <v>44</v>
      </c>
      <c r="B45" s="276" t="s">
        <v>48</v>
      </c>
      <c r="C45" s="276">
        <v>57</v>
      </c>
      <c r="D45" s="419">
        <v>734.60977760881963</v>
      </c>
      <c r="E45" s="420"/>
      <c r="F45" s="282"/>
    </row>
    <row r="46" spans="1:7" ht="42" customHeight="1" x14ac:dyDescent="0.35">
      <c r="A46" s="276">
        <v>45</v>
      </c>
      <c r="B46" s="276" t="s">
        <v>47</v>
      </c>
      <c r="C46" s="276">
        <v>57</v>
      </c>
      <c r="D46" s="419">
        <v>734.60977760881963</v>
      </c>
      <c r="E46" s="420"/>
      <c r="F46" s="282"/>
    </row>
    <row r="47" spans="1:7" ht="45" customHeight="1" x14ac:dyDescent="0.35">
      <c r="A47" s="276">
        <v>46</v>
      </c>
      <c r="B47" s="276" t="s">
        <v>89</v>
      </c>
      <c r="C47" s="276">
        <v>87</v>
      </c>
      <c r="D47" s="419">
        <v>1113.3517658239878</v>
      </c>
      <c r="E47" s="420"/>
      <c r="F47" s="282"/>
    </row>
    <row r="48" spans="1:7" ht="42.75" customHeight="1" x14ac:dyDescent="0.35">
      <c r="A48" s="276">
        <v>47</v>
      </c>
      <c r="B48" s="276" t="s">
        <v>28</v>
      </c>
      <c r="C48" s="276">
        <v>87</v>
      </c>
      <c r="D48" s="419">
        <v>1113.3517658239878</v>
      </c>
      <c r="E48" s="420"/>
      <c r="F48" s="282"/>
    </row>
    <row r="49" spans="1:7" ht="42" customHeight="1" x14ac:dyDescent="0.35">
      <c r="A49" s="276">
        <v>48</v>
      </c>
      <c r="B49" s="276" t="s">
        <v>46</v>
      </c>
      <c r="C49" s="276">
        <v>57</v>
      </c>
      <c r="D49" s="419">
        <v>734.60977760881963</v>
      </c>
      <c r="E49" s="420"/>
      <c r="F49" s="282"/>
      <c r="G49" t="s">
        <v>137</v>
      </c>
    </row>
    <row r="50" spans="1:7" ht="44.25" customHeight="1" x14ac:dyDescent="0.35">
      <c r="A50" s="276">
        <v>49</v>
      </c>
      <c r="B50" s="276" t="s">
        <v>90</v>
      </c>
      <c r="C50" s="276">
        <v>70</v>
      </c>
      <c r="D50" s="419">
        <v>898.7313058353925</v>
      </c>
      <c r="E50" s="420"/>
      <c r="F50" s="282"/>
    </row>
    <row r="51" spans="1:7" ht="42" customHeight="1" x14ac:dyDescent="0.35">
      <c r="A51" s="276">
        <v>50</v>
      </c>
      <c r="B51" s="276" t="s">
        <v>45</v>
      </c>
      <c r="C51" s="276">
        <v>70</v>
      </c>
      <c r="D51" s="419">
        <v>898.7313058353925</v>
      </c>
      <c r="E51" s="420"/>
      <c r="F51" s="282"/>
    </row>
    <row r="52" spans="1:7" ht="42" customHeight="1" x14ac:dyDescent="0.35">
      <c r="A52" s="276">
        <v>51</v>
      </c>
      <c r="B52" s="276" t="s">
        <v>44</v>
      </c>
      <c r="C52" s="276">
        <v>74</v>
      </c>
      <c r="D52" s="419">
        <v>949.230237597415</v>
      </c>
      <c r="E52" s="420"/>
      <c r="F52" s="282"/>
    </row>
    <row r="53" spans="1:7" ht="43.5" customHeight="1" x14ac:dyDescent="0.35">
      <c r="A53" s="276">
        <v>52</v>
      </c>
      <c r="B53" s="276" t="s">
        <v>29</v>
      </c>
      <c r="C53" s="276">
        <v>70</v>
      </c>
      <c r="D53" s="419">
        <v>898.7313058353925</v>
      </c>
      <c r="E53" s="420"/>
      <c r="F53" s="282"/>
      <c r="G53" t="s">
        <v>137</v>
      </c>
    </row>
    <row r="54" spans="1:7" ht="41.25" customHeight="1" x14ac:dyDescent="0.35">
      <c r="A54" s="276">
        <v>53</v>
      </c>
      <c r="B54" s="276" t="s">
        <v>77</v>
      </c>
      <c r="C54" s="276">
        <v>70</v>
      </c>
      <c r="D54" s="419">
        <v>898.7313058353925</v>
      </c>
      <c r="E54" s="420"/>
      <c r="F54" s="282"/>
      <c r="G54" t="s">
        <v>137</v>
      </c>
    </row>
    <row r="55" spans="1:7" ht="43.5" customHeight="1" x14ac:dyDescent="0.35">
      <c r="A55" s="276">
        <v>54</v>
      </c>
      <c r="B55" s="276" t="s">
        <v>30</v>
      </c>
      <c r="C55" s="276">
        <v>70</v>
      </c>
      <c r="D55" s="419">
        <v>898.7313058353925</v>
      </c>
      <c r="E55" s="420"/>
      <c r="F55" s="282"/>
    </row>
    <row r="56" spans="1:7" ht="42.75" customHeight="1" x14ac:dyDescent="0.35">
      <c r="A56" s="276">
        <v>55</v>
      </c>
      <c r="B56" s="276" t="s">
        <v>85</v>
      </c>
      <c r="C56" s="276">
        <v>70</v>
      </c>
      <c r="D56" s="419">
        <v>898.7313058353925</v>
      </c>
      <c r="E56" s="420"/>
      <c r="F56" s="282"/>
    </row>
    <row r="57" spans="1:7" ht="42.75" customHeight="1" x14ac:dyDescent="0.35">
      <c r="A57" s="276">
        <v>56</v>
      </c>
      <c r="B57" s="276" t="s">
        <v>31</v>
      </c>
      <c r="C57" s="276">
        <v>70</v>
      </c>
      <c r="D57" s="419">
        <v>898.7313058353925</v>
      </c>
      <c r="E57" s="420"/>
      <c r="F57" s="282"/>
      <c r="G57" t="s">
        <v>137</v>
      </c>
    </row>
    <row r="58" spans="1:7" ht="40.5" customHeight="1" x14ac:dyDescent="0.35">
      <c r="A58" s="276">
        <v>57</v>
      </c>
      <c r="B58" s="276" t="s">
        <v>70</v>
      </c>
      <c r="C58" s="276">
        <v>70</v>
      </c>
      <c r="D58" s="419">
        <v>898.7313058353925</v>
      </c>
      <c r="E58" s="420"/>
      <c r="F58" s="282"/>
      <c r="G58" t="s">
        <v>137</v>
      </c>
    </row>
    <row r="59" spans="1:7" ht="43.5" customHeight="1" x14ac:dyDescent="0.35">
      <c r="A59" s="276">
        <v>58</v>
      </c>
      <c r="B59" s="276" t="s">
        <v>43</v>
      </c>
      <c r="C59" s="276">
        <v>74</v>
      </c>
      <c r="D59" s="419">
        <v>949.230237597415</v>
      </c>
      <c r="E59" s="420"/>
      <c r="F59" s="282"/>
      <c r="G59" t="s">
        <v>137</v>
      </c>
    </row>
    <row r="60" spans="1:7" ht="44.25" customHeight="1" x14ac:dyDescent="0.35">
      <c r="A60" s="276">
        <v>59</v>
      </c>
      <c r="B60" s="276" t="s">
        <v>42</v>
      </c>
      <c r="C60" s="276">
        <v>74</v>
      </c>
      <c r="D60" s="419">
        <v>949.230237597415</v>
      </c>
      <c r="E60" s="420"/>
      <c r="F60" s="282"/>
      <c r="G60" t="s">
        <v>137</v>
      </c>
    </row>
    <row r="61" spans="1:7" ht="40.5" customHeight="1" x14ac:dyDescent="0.35">
      <c r="A61" s="276">
        <v>60</v>
      </c>
      <c r="B61" s="276" t="s">
        <v>62</v>
      </c>
      <c r="C61" s="276">
        <v>70</v>
      </c>
      <c r="D61" s="419">
        <v>898.7313058353925</v>
      </c>
      <c r="E61" s="420"/>
      <c r="F61" s="282"/>
      <c r="G61" t="s">
        <v>137</v>
      </c>
    </row>
    <row r="62" spans="1:7" ht="42" customHeight="1" x14ac:dyDescent="0.35">
      <c r="A62" s="276">
        <v>61</v>
      </c>
      <c r="B62" s="276" t="s">
        <v>41</v>
      </c>
      <c r="C62" s="276">
        <v>70</v>
      </c>
      <c r="D62" s="419">
        <v>898.7313058353925</v>
      </c>
      <c r="E62" s="420"/>
      <c r="F62" s="282"/>
    </row>
    <row r="63" spans="1:7" ht="38.25" customHeight="1" x14ac:dyDescent="0.35">
      <c r="A63" s="276">
        <v>62</v>
      </c>
      <c r="B63" s="276" t="s">
        <v>32</v>
      </c>
      <c r="C63" s="276">
        <v>74</v>
      </c>
      <c r="D63" s="419">
        <v>949.230237597415</v>
      </c>
      <c r="E63" s="420"/>
      <c r="F63" s="282"/>
    </row>
    <row r="64" spans="1:7" ht="40.5" customHeight="1" x14ac:dyDescent="0.35">
      <c r="A64" s="276">
        <v>63</v>
      </c>
      <c r="B64" s="276" t="s">
        <v>71</v>
      </c>
      <c r="C64" s="276">
        <v>74</v>
      </c>
      <c r="D64" s="419">
        <v>949.230237597415</v>
      </c>
      <c r="E64" s="420"/>
      <c r="F64" s="282"/>
    </row>
    <row r="65" spans="1:7" ht="39.75" customHeight="1" x14ac:dyDescent="0.35">
      <c r="A65" s="276">
        <v>64</v>
      </c>
      <c r="B65" s="276" t="s">
        <v>33</v>
      </c>
      <c r="C65" s="276">
        <v>64</v>
      </c>
      <c r="D65" s="419">
        <v>822.98290819235888</v>
      </c>
      <c r="E65" s="420"/>
      <c r="F65" s="282"/>
      <c r="G65" t="s">
        <v>137</v>
      </c>
    </row>
    <row r="66" spans="1:7" ht="41.25" customHeight="1" x14ac:dyDescent="0.35">
      <c r="A66" s="276">
        <v>65</v>
      </c>
      <c r="B66" s="276" t="s">
        <v>34</v>
      </c>
      <c r="C66" s="276">
        <v>56</v>
      </c>
      <c r="D66" s="419">
        <v>721.985044668314</v>
      </c>
      <c r="E66" s="420"/>
      <c r="F66" s="282"/>
      <c r="G66" t="s">
        <v>137</v>
      </c>
    </row>
    <row r="67" spans="1:7" ht="41.25" customHeight="1" x14ac:dyDescent="0.35">
      <c r="A67" s="276">
        <v>66</v>
      </c>
      <c r="B67" s="276" t="s">
        <v>35</v>
      </c>
      <c r="C67" s="276">
        <v>57</v>
      </c>
      <c r="D67" s="419">
        <v>734.60977760881963</v>
      </c>
      <c r="E67" s="420"/>
      <c r="F67" s="282"/>
    </row>
    <row r="68" spans="1:7" ht="41.25" customHeight="1" x14ac:dyDescent="0.35">
      <c r="A68" s="276" t="s">
        <v>72</v>
      </c>
      <c r="B68" s="276" t="s">
        <v>36</v>
      </c>
      <c r="C68" s="276">
        <v>135</v>
      </c>
      <c r="D68" s="419">
        <v>1719.338946968257</v>
      </c>
      <c r="E68" s="420"/>
      <c r="F68" s="282"/>
    </row>
    <row r="69" spans="1:7" ht="21" x14ac:dyDescent="0.35">
      <c r="A69" s="276">
        <v>69</v>
      </c>
      <c r="B69" s="276" t="s">
        <v>76</v>
      </c>
      <c r="C69" s="276">
        <v>56</v>
      </c>
      <c r="D69" s="419">
        <v>150</v>
      </c>
      <c r="E69" s="420"/>
      <c r="F69" s="283"/>
      <c r="G69" t="s">
        <v>137</v>
      </c>
    </row>
    <row r="70" spans="1:7" ht="21" x14ac:dyDescent="0.35">
      <c r="A70" s="276">
        <v>70</v>
      </c>
      <c r="B70" s="276" t="s">
        <v>68</v>
      </c>
      <c r="C70" s="276">
        <v>57</v>
      </c>
      <c r="D70" s="419">
        <v>734.60977760881963</v>
      </c>
      <c r="E70" s="420"/>
      <c r="F70" s="282"/>
      <c r="G70" t="s">
        <v>137</v>
      </c>
    </row>
    <row r="71" spans="1:7" ht="41.25" customHeight="1" x14ac:dyDescent="0.35">
      <c r="A71" s="276">
        <v>71</v>
      </c>
      <c r="B71" s="276" t="s">
        <v>40</v>
      </c>
      <c r="C71" s="276">
        <v>57</v>
      </c>
      <c r="D71" s="419">
        <v>734.60977760881963</v>
      </c>
      <c r="E71" s="420"/>
      <c r="F71" s="282"/>
    </row>
    <row r="72" spans="1:7" ht="41.25" customHeight="1" x14ac:dyDescent="0.35">
      <c r="A72" s="276">
        <v>72</v>
      </c>
      <c r="B72" s="276" t="s">
        <v>69</v>
      </c>
      <c r="C72" s="276">
        <v>56</v>
      </c>
      <c r="D72" s="419">
        <v>721.985044668314</v>
      </c>
      <c r="E72" s="420"/>
      <c r="F72" s="282"/>
    </row>
    <row r="73" spans="1:7" ht="21" x14ac:dyDescent="0.35">
      <c r="A73" s="417" t="s">
        <v>15</v>
      </c>
      <c r="B73" s="418"/>
      <c r="C73" s="276">
        <f>5389-54-74</f>
        <v>5261</v>
      </c>
      <c r="D73" s="412"/>
      <c r="E73" s="413"/>
      <c r="F73" s="279"/>
    </row>
    <row r="74" spans="1:7" ht="15" customHeight="1" x14ac:dyDescent="0.25">
      <c r="A74" s="421" t="s">
        <v>142</v>
      </c>
      <c r="B74" s="422"/>
      <c r="C74" s="422"/>
      <c r="D74" s="422"/>
      <c r="E74" s="422"/>
      <c r="F74" s="422"/>
    </row>
    <row r="75" spans="1:7" ht="15" customHeight="1" x14ac:dyDescent="0.25">
      <c r="A75" s="423"/>
      <c r="B75" s="422"/>
      <c r="C75" s="422"/>
      <c r="D75" s="422"/>
      <c r="E75" s="422"/>
      <c r="F75" s="422"/>
    </row>
    <row r="76" spans="1:7" ht="63.75" customHeight="1" x14ac:dyDescent="0.25">
      <c r="A76" s="423"/>
      <c r="B76" s="422"/>
      <c r="C76" s="422"/>
      <c r="D76" s="422"/>
      <c r="E76" s="422"/>
      <c r="F76" s="422"/>
    </row>
  </sheetData>
  <mergeCells count="76">
    <mergeCell ref="A74:F76"/>
    <mergeCell ref="D8:E8"/>
    <mergeCell ref="D71:E71"/>
    <mergeCell ref="D72:E72"/>
    <mergeCell ref="D62:E62"/>
    <mergeCell ref="D63:E63"/>
    <mergeCell ref="D64:E64"/>
    <mergeCell ref="D65:E65"/>
    <mergeCell ref="D66:E66"/>
    <mergeCell ref="D67:E67"/>
    <mergeCell ref="D69:E69"/>
    <mergeCell ref="D70:E70"/>
    <mergeCell ref="D56:E56"/>
    <mergeCell ref="D57:E57"/>
    <mergeCell ref="D58:E58"/>
    <mergeCell ref="D59:E59"/>
    <mergeCell ref="D68:E68"/>
    <mergeCell ref="D45:E45"/>
    <mergeCell ref="D46:E46"/>
    <mergeCell ref="D47:E47"/>
    <mergeCell ref="D48:E48"/>
    <mergeCell ref="D49:E49"/>
    <mergeCell ref="D50:E50"/>
    <mergeCell ref="D60:E60"/>
    <mergeCell ref="D61:E61"/>
    <mergeCell ref="D51:E51"/>
    <mergeCell ref="D52:E52"/>
    <mergeCell ref="D53:E53"/>
    <mergeCell ref="D54:E54"/>
    <mergeCell ref="D55:E55"/>
    <mergeCell ref="D44:E44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19:E19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14:E14"/>
    <mergeCell ref="D15:E15"/>
    <mergeCell ref="D16:E16"/>
    <mergeCell ref="D17:E17"/>
    <mergeCell ref="D18:E18"/>
    <mergeCell ref="D73:E73"/>
    <mergeCell ref="D3:E3"/>
    <mergeCell ref="D2:E2"/>
    <mergeCell ref="A1:F1"/>
    <mergeCell ref="A73:B73"/>
    <mergeCell ref="A2:B2"/>
    <mergeCell ref="D4:E4"/>
    <mergeCell ref="D5:E5"/>
    <mergeCell ref="D6:E6"/>
    <mergeCell ref="D7:E7"/>
    <mergeCell ref="D20:E20"/>
    <mergeCell ref="D9:E9"/>
    <mergeCell ref="D10:E10"/>
    <mergeCell ref="D11:E11"/>
    <mergeCell ref="D12:E12"/>
    <mergeCell ref="D13:E13"/>
  </mergeCells>
  <pageMargins left="0.25" right="0.25" top="0.75" bottom="0.75" header="0.3" footer="0.3"/>
  <pageSetup scale="77" fitToHeight="0" orientation="portrait" r:id="rId1"/>
  <rowBreaks count="1" manualBreakCount="1">
    <brk id="1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4</vt:i4>
      </vt:variant>
    </vt:vector>
  </HeadingPairs>
  <TitlesOfParts>
    <vt:vector size="17" baseType="lpstr">
      <vt:lpstr>Sheet1</vt:lpstr>
      <vt:lpstr>I sprat</vt:lpstr>
      <vt:lpstr>II sprat </vt:lpstr>
      <vt:lpstr>IIIsprat</vt:lpstr>
      <vt:lpstr>IV sprat </vt:lpstr>
      <vt:lpstr>V sprat </vt:lpstr>
      <vt:lpstr>VI sprat </vt:lpstr>
      <vt:lpstr>VII sprat </vt:lpstr>
      <vt:lpstr>VIII sprat</vt:lpstr>
      <vt:lpstr>IX sprat </vt:lpstr>
      <vt:lpstr>X sprat </vt:lpstr>
      <vt:lpstr>Poslovni prostori</vt:lpstr>
      <vt:lpstr>Fasada predračun</vt:lpstr>
      <vt:lpstr>'Fasada predračun'!Print_Area</vt:lpstr>
      <vt:lpstr>'II sprat '!Print_Area</vt:lpstr>
      <vt:lpstr>'Poslovni prostori'!Print_Area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2024-05-26T19:57:39Z</dcterms:modified>
</cp:coreProperties>
</file>